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1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<sst xmlns="http://schemas.openxmlformats.org/spreadsheetml/2006/main" count="603" uniqueCount="144">
  <si>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</si>
  <si>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</si>
  <si>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</si>
  <si>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</si>
  <si>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</si>
  <si>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</si>
  <si>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</si>
  <si>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</si>
  <si>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</si>
  <si>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</si>
  <si>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</si>
  <si>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</si>
  <si>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</si>
  <si>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</si>
  <si>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</si>
  <si>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</si>
  <si>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</si>
  <si>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</si>
  <si>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</si>
  <si>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</si>
  <si>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</si>
  <si>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</si>
  <si>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</si>
  <si>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</si>
  <si>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</si>
  <si>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</si>
  <si>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</si>
  <si>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</si>
  <si>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</si>
  <si>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</si>
  <si>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</si>
  <si>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</si>
  <si>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</si>
  <si>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</si>
  <si>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</si>
  <si>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</si>
  <si>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</si>
  <si>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</si>
  <si>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</si>
  <si>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</si>
  <si>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</si>
  <si>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</si>
  <si>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</si>
  <si>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</si>
  <si>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</si>
  <si>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</si>
  <si>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</si>
  <si>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</si>
  <si>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</si>
  <si>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</si>
  <si>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</si>
  <si>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</si>
  <si>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</si>
  <si>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</si>
  <si>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</si>
  <si>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</si>
  <si>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</si>
  <si>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</si>
  <si>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</si>
  <si>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</si>
  <si>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</si>
  <si>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</si>
  <si>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</si>
  <si>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</si>
  <si>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</si>
  <si>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</si>
  <si>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</si>
  <si>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</si>
  <si>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</si>
  <si>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</si>
  <si>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</si>
  <si>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</si>
  <si>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</si>
  <si>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</si>
  <si>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</si>
  <si>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</si>
  <si>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</si>
  <si>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</si>
  <si>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</si>
  <si>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</si>
  <si>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</si>
  <si>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</si>
  <si>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</si>
  <si>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</si>
  <si>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</si>
  <si>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</si>
  <si>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</si>
  <si>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</si>
  <si>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</si>
  <si>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</si>
  <si>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</si>
  <si>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</si>
  <si>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</si>
  <si>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</si>
  <si>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</si>
  <si>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</si>
  <si>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</si>
  <si>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</si>
  <si>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</si>
  <si>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</si>
  <si>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</si>
  <si>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</si>
  <si>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</si>
  <si>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</si>
  <si>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</si>
  <si>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</si>
  <si>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</si>
  <si>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</si>
  <si>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</si>
  <si>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</si>
  <si>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</si>
  <si>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</si>
  <si>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</si>
  <si>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</si>
  <si>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</si>
  <si>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</si>
  <si>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</si>
  <si>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</si>
  <si>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</si>
  <si>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</si>
  <si>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</si>
  <si>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</si>
  <si>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</si>
  <si>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</si>
  <si>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</si>
  <si>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</si>
  <si>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</si>
  <si>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</si>
  <si>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</si>
  <si>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</si>
  <si>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</si>
  <si>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</si>
  <si>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</si>
  <si>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</si>
  <si>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</si>
  <si>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</si>
  <si>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</si>
  <si>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</si>
  <si>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Mkt Rev.</t>
  </si>
  <si>
    <t>per Acre</t>
  </si>
  <si>
    <t xml:space="preserve">Dir. Costs </t>
  </si>
  <si>
    <t>Developed by: Ronald Haugen, NDSU Extension Service</t>
  </si>
  <si>
    <t>Malting barley price.  Feed barley estimate is $3.75</t>
  </si>
  <si>
    <t>North Dakota 2024 Projected Crop Budgets - South East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</si>
</sst>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85725</xdr:rowOff>
    </xdr:from>
    <xdr:to>
      <xdr:col>10</xdr:col>
      <xdr:colOff>228600</xdr:colOff>
      <xdr:row>58</xdr:row>
      <xdr:rowOff>57150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530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143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141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5" t="s">
        <v>88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89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90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91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92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133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134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93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5" t="s">
        <v>94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95</v>
      </c>
      <c r="B14" s="39"/>
      <c r="C14" s="39"/>
      <c r="D14" s="39"/>
      <c r="E14" s="39"/>
      <c r="F14" s="39"/>
      <c r="G14" s="39"/>
      <c r="H14" s="39"/>
    </row>
    <row r="15" spans="1:8" ht="12.75">
      <c r="A15" s="44" t="s">
        <v>131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96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97</v>
      </c>
      <c r="B17" s="39"/>
      <c r="C17" s="39"/>
      <c r="D17" s="39"/>
      <c r="E17" s="39"/>
      <c r="F17" s="39"/>
      <c r="G17" s="39"/>
      <c r="H17" s="39"/>
    </row>
    <row r="18" spans="1:8" ht="12.75">
      <c r="A18" s="44" t="s">
        <v>117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98</v>
      </c>
      <c r="B19" s="39"/>
      <c r="C19" s="39"/>
      <c r="E19" s="39"/>
      <c r="F19" s="39"/>
      <c r="G19" s="39"/>
      <c r="H19" s="39"/>
    </row>
    <row r="20" spans="1:8" ht="12.75">
      <c r="A20" s="17" t="s">
        <v>99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100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101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5" t="s">
        <v>102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103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104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105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106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107</v>
      </c>
      <c r="B30" s="37"/>
      <c r="C30" s="37"/>
      <c r="D30" s="37"/>
      <c r="E30" s="37"/>
      <c r="F30" s="37"/>
      <c r="G30" s="37"/>
      <c r="H30" s="37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1760</v>
      </c>
      <c r="C2" s="70"/>
    </row>
    <row r="3" spans="1:3" ht="12.75">
      <c r="A3" t="s">
        <v>127</v>
      </c>
      <c r="B3" s="10">
        <v>0.315</v>
      </c>
      <c r="C3" s="70"/>
    </row>
    <row r="4" spans="1:3" ht="12.75">
      <c r="A4" t="s">
        <v>28</v>
      </c>
      <c r="B4" s="2">
        <f>B2*B3</f>
        <v>554.4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57.38</v>
      </c>
      <c r="C7" s="72"/>
    </row>
    <row r="8" spans="1:3" ht="12.75">
      <c r="A8" s="1" t="s">
        <v>9</v>
      </c>
      <c r="B8" s="11">
        <v>31.6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10</v>
      </c>
      <c r="C10" s="72" t="s">
        <v>124</v>
      </c>
    </row>
    <row r="11" spans="1:3" ht="12.75">
      <c r="A11" s="1" t="s">
        <v>12</v>
      </c>
      <c r="B11" s="11">
        <v>53.87</v>
      </c>
      <c r="C11" s="70"/>
    </row>
    <row r="12" spans="1:3" ht="12.75">
      <c r="A12" s="1" t="s">
        <v>11</v>
      </c>
      <c r="B12" s="11">
        <v>17</v>
      </c>
      <c r="C12" s="70"/>
    </row>
    <row r="13" spans="1:3" ht="12.75">
      <c r="A13" s="1" t="s">
        <v>13</v>
      </c>
      <c r="B13" s="11">
        <v>26.35</v>
      </c>
      <c r="C13" s="70"/>
    </row>
    <row r="14" spans="1:3" ht="12.75">
      <c r="A14" s="1" t="s">
        <v>14</v>
      </c>
      <c r="B14" s="11">
        <v>24.67</v>
      </c>
      <c r="C14" s="70"/>
    </row>
    <row r="15" spans="1:3" ht="12.75">
      <c r="A15" s="1" t="s">
        <v>15</v>
      </c>
      <c r="B15" s="11">
        <v>7.04</v>
      </c>
      <c r="C15" s="70"/>
    </row>
    <row r="16" spans="1:3" ht="12.75">
      <c r="A16" s="1" t="s">
        <v>16</v>
      </c>
      <c r="B16" s="11">
        <v>21</v>
      </c>
      <c r="C16" s="70"/>
    </row>
    <row r="17" spans="1:3" ht="12.75">
      <c r="A17" s="1" t="s">
        <v>17</v>
      </c>
      <c r="B17" s="12">
        <v>9.96</v>
      </c>
      <c r="C17" s="70"/>
    </row>
    <row r="18" spans="1:3" ht="12.75">
      <c r="A18" t="s">
        <v>2</v>
      </c>
      <c r="B18" s="2">
        <f>SUM(B7:B17)</f>
        <v>258.87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11.57</v>
      </c>
      <c r="C21" s="70"/>
    </row>
    <row r="22" spans="1:3" ht="12.75">
      <c r="A22" s="1" t="s">
        <v>19</v>
      </c>
      <c r="B22" s="7">
        <v>32.69</v>
      </c>
      <c r="C22" s="70"/>
    </row>
    <row r="23" spans="1:3" ht="12.75">
      <c r="A23" s="1" t="s">
        <v>20</v>
      </c>
      <c r="B23" s="7">
        <v>17.75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166.01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424.88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129.51999999999998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0.14708522727272727</v>
      </c>
      <c r="C32" s="70"/>
    </row>
    <row r="33" spans="1:3" ht="12.75">
      <c r="A33" t="s">
        <v>23</v>
      </c>
      <c r="B33" s="13">
        <f>B25/B2</f>
        <v>0.09432386363636364</v>
      </c>
      <c r="C33" s="70"/>
    </row>
    <row r="34" spans="1:3" ht="12.75">
      <c r="A34" t="s">
        <v>27</v>
      </c>
      <c r="B34" s="13">
        <f>B27/B2</f>
        <v>0.2414090909090909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1680</v>
      </c>
      <c r="C2" s="70"/>
    </row>
    <row r="3" spans="1:3" ht="12.75">
      <c r="A3" t="s">
        <v>127</v>
      </c>
      <c r="B3" s="10">
        <v>0.206</v>
      </c>
      <c r="C3" s="70"/>
    </row>
    <row r="4" spans="1:3" ht="12.75">
      <c r="A4" t="s">
        <v>28</v>
      </c>
      <c r="B4" s="2">
        <f>B2*B3</f>
        <v>346.08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79</v>
      </c>
      <c r="C7" s="70"/>
    </row>
    <row r="8" spans="1:3" ht="12.75">
      <c r="A8" s="1" t="s">
        <v>9</v>
      </c>
      <c r="B8" s="11">
        <v>15.6</v>
      </c>
      <c r="C8" s="70"/>
    </row>
    <row r="9" spans="1:3" ht="12.75">
      <c r="A9" s="1" t="s">
        <v>24</v>
      </c>
      <c r="B9" s="11">
        <v>0</v>
      </c>
      <c r="C9" s="72" t="s">
        <v>125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88.28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22.94</v>
      </c>
      <c r="C13" s="70"/>
    </row>
    <row r="14" spans="1:3" ht="12.75">
      <c r="A14" s="1" t="s">
        <v>14</v>
      </c>
      <c r="B14" s="11">
        <v>23.32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9.57</v>
      </c>
      <c r="C17" s="70"/>
    </row>
    <row r="18" spans="1:3" ht="12.75">
      <c r="A18" t="s">
        <v>2</v>
      </c>
      <c r="B18" s="2">
        <f>SUM(B7:B17)</f>
        <v>248.70999999999998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10.12</v>
      </c>
      <c r="C21" s="70"/>
    </row>
    <row r="22" spans="1:3" ht="12.75">
      <c r="A22" s="1" t="s">
        <v>19</v>
      </c>
      <c r="B22" s="7">
        <v>28.1</v>
      </c>
      <c r="C22" s="70"/>
    </row>
    <row r="23" spans="1:3" ht="12.75">
      <c r="A23" s="1" t="s">
        <v>20</v>
      </c>
      <c r="B23" s="7">
        <v>14.18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156.4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405.11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-59.03000000000003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0.14804166666666665</v>
      </c>
      <c r="C32" s="70"/>
    </row>
    <row r="33" spans="1:3" ht="12.75">
      <c r="A33" t="s">
        <v>23</v>
      </c>
      <c r="B33" s="13">
        <f>B25/B2</f>
        <v>0.09309523809523809</v>
      </c>
      <c r="C33" s="70"/>
    </row>
    <row r="34" spans="1:3" ht="12.75">
      <c r="A34" t="s">
        <v>27</v>
      </c>
      <c r="B34" s="13">
        <f>B27/B2</f>
        <v>0.24113690476190477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127</v>
      </c>
      <c r="B3" s="10">
        <v>11.46</v>
      </c>
      <c r="C3" s="70"/>
    </row>
    <row r="4" spans="1:3" ht="12.75">
      <c r="A4" t="s">
        <v>28</v>
      </c>
      <c r="B4" s="2">
        <f>B2*B3</f>
        <v>275.04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27.1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39.58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22.95</v>
      </c>
      <c r="C13" s="70"/>
    </row>
    <row r="14" spans="1:3" ht="12.75">
      <c r="A14" s="1" t="s">
        <v>14</v>
      </c>
      <c r="B14" s="11">
        <v>24.35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5.94</v>
      </c>
      <c r="C17" s="70"/>
    </row>
    <row r="18" spans="1:3" ht="12.75">
      <c r="A18" t="s">
        <v>2</v>
      </c>
      <c r="B18" s="2">
        <f>SUM(B7:B17)</f>
        <v>154.42000000000002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10.29</v>
      </c>
      <c r="C21" s="70"/>
    </row>
    <row r="22" spans="1:3" ht="12.75">
      <c r="A22" s="1" t="s">
        <v>19</v>
      </c>
      <c r="B22" s="7">
        <v>28.53</v>
      </c>
      <c r="C22" s="70"/>
    </row>
    <row r="23" spans="1:3" ht="12.75">
      <c r="A23" s="1" t="s">
        <v>20</v>
      </c>
      <c r="B23" s="7">
        <v>14.92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157.74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312.16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-37.120000000000005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6.434166666666667</v>
      </c>
      <c r="C32" s="70"/>
    </row>
    <row r="33" spans="1:3" ht="12.75">
      <c r="A33" t="s">
        <v>23</v>
      </c>
      <c r="B33" s="2">
        <f>B25/B2</f>
        <v>6.572500000000001</v>
      </c>
      <c r="C33" s="70"/>
    </row>
    <row r="34" spans="1:3" ht="12.75">
      <c r="A34" t="s">
        <v>27</v>
      </c>
      <c r="B34" s="2">
        <f>B27/B2</f>
        <v>13.006666666666668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115</v>
      </c>
      <c r="B1" s="23" t="s">
        <v>0</v>
      </c>
      <c r="C1" s="73" t="s">
        <v>30</v>
      </c>
    </row>
    <row r="2" spans="1:3" ht="12.75">
      <c r="A2" t="s">
        <v>29</v>
      </c>
      <c r="B2" s="9">
        <v>35.333</v>
      </c>
      <c r="C2" s="70"/>
    </row>
    <row r="3" spans="1:3" ht="12.75">
      <c r="A3" t="s">
        <v>127</v>
      </c>
      <c r="B3" s="12">
        <v>8.52</v>
      </c>
      <c r="C3" s="70"/>
    </row>
    <row r="4" spans="1:3" ht="12.75">
      <c r="A4" t="s">
        <v>28</v>
      </c>
      <c r="B4" s="2">
        <f>B2*B3</f>
        <v>301.03716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</v>
      </c>
      <c r="C7" s="70"/>
    </row>
    <row r="8" spans="1:3" ht="12.75">
      <c r="A8" s="1" t="s">
        <v>9</v>
      </c>
      <c r="B8" s="11">
        <v>34.9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10.83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23.89</v>
      </c>
      <c r="C13" s="70"/>
    </row>
    <row r="14" spans="1:3" ht="12.75">
      <c r="A14" s="1" t="s">
        <v>14</v>
      </c>
      <c r="B14" s="11">
        <v>24.96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10</v>
      </c>
      <c r="C16" s="70" t="s">
        <v>129</v>
      </c>
    </row>
    <row r="17" spans="1:3" ht="12.75">
      <c r="A17" s="1" t="s">
        <v>17</v>
      </c>
      <c r="B17" s="12">
        <v>6.86</v>
      </c>
      <c r="C17" s="70"/>
    </row>
    <row r="18" spans="1:3" ht="12.75">
      <c r="A18" t="s">
        <v>2</v>
      </c>
      <c r="B18" s="2">
        <f>SUM(B7:B17)</f>
        <v>178.44000000000003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10.49</v>
      </c>
      <c r="C21" s="70"/>
    </row>
    <row r="22" spans="1:3" ht="12.75">
      <c r="A22" s="1" t="s">
        <v>19</v>
      </c>
      <c r="B22" s="7">
        <v>29.9</v>
      </c>
      <c r="C22" s="70"/>
    </row>
    <row r="23" spans="1:3" ht="12.75">
      <c r="A23" s="1" t="s">
        <v>20</v>
      </c>
      <c r="B23" s="7">
        <v>15.17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159.56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338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-36.96284000000003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5.05023632298418</v>
      </c>
      <c r="C32" s="70"/>
    </row>
    <row r="33" spans="1:3" ht="12.75">
      <c r="A33" t="s">
        <v>23</v>
      </c>
      <c r="B33" s="2">
        <f>B25/B2</f>
        <v>4.515891659355277</v>
      </c>
      <c r="C33" s="70"/>
    </row>
    <row r="34" spans="1:3" ht="12.75">
      <c r="A34" t="s">
        <v>27</v>
      </c>
      <c r="B34" s="2">
        <f>B27/B2</f>
        <v>9.566127982339456</v>
      </c>
      <c r="C34" s="70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76</v>
      </c>
      <c r="C2" s="70"/>
    </row>
    <row r="3" spans="1:3" ht="12.75">
      <c r="A3" t="s">
        <v>127</v>
      </c>
      <c r="B3" s="12">
        <v>3.07</v>
      </c>
      <c r="C3" s="70"/>
    </row>
    <row r="4" spans="1:3" ht="12.75">
      <c r="A4" t="s">
        <v>28</v>
      </c>
      <c r="B4" s="2">
        <f>B2*B3</f>
        <v>233.32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</v>
      </c>
      <c r="C7" s="70"/>
    </row>
    <row r="8" spans="1:3" ht="12.75">
      <c r="A8" s="1" t="s">
        <v>9</v>
      </c>
      <c r="B8" s="11">
        <v>6.2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63.39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27.07</v>
      </c>
      <c r="C13" s="70"/>
    </row>
    <row r="14" spans="1:3" ht="12.75">
      <c r="A14" s="1" t="s">
        <v>14</v>
      </c>
      <c r="B14" s="11">
        <v>24.93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6.02</v>
      </c>
      <c r="C17" s="70"/>
    </row>
    <row r="18" spans="1:3" ht="12.75">
      <c r="A18" t="s">
        <v>2</v>
      </c>
      <c r="B18" s="2">
        <f>SUM(B7:B17)</f>
        <v>156.61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11.25</v>
      </c>
      <c r="C21" s="70"/>
    </row>
    <row r="22" spans="1:3" ht="12.75">
      <c r="A22" s="1" t="s">
        <v>19</v>
      </c>
      <c r="B22" s="7">
        <v>30.84</v>
      </c>
      <c r="C22" s="70"/>
    </row>
    <row r="23" spans="1:3" ht="12.75">
      <c r="A23" s="1" t="s">
        <v>20</v>
      </c>
      <c r="B23" s="7">
        <v>16.17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162.26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318.87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-85.55000000000001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2.0606578947368424</v>
      </c>
      <c r="C32" s="70"/>
    </row>
    <row r="33" spans="1:3" ht="12.75">
      <c r="A33" t="s">
        <v>23</v>
      </c>
      <c r="B33" s="2">
        <f>B25/B2</f>
        <v>2.135</v>
      </c>
      <c r="C33" s="70"/>
    </row>
    <row r="34" spans="1:3" ht="12.75">
      <c r="A34" t="s">
        <v>27</v>
      </c>
      <c r="B34" s="2">
        <f>B27/B2</f>
        <v>4.195657894736843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127</v>
      </c>
      <c r="B3" s="10">
        <v>0.315</v>
      </c>
      <c r="C3" s="70"/>
    </row>
    <row r="4" spans="1:3" ht="12.75">
      <c r="A4" t="s">
        <v>28</v>
      </c>
      <c r="B4" s="2">
        <f>B2*B3</f>
        <v>299.25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</v>
      </c>
      <c r="C7" s="70"/>
    </row>
    <row r="8" spans="1:3" ht="12.75">
      <c r="A8" s="1" t="s">
        <v>9</v>
      </c>
      <c r="B8" s="11">
        <v>13.6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20.01</v>
      </c>
      <c r="C11" s="70"/>
    </row>
    <row r="12" spans="1:3" ht="12.75">
      <c r="A12" s="1" t="s">
        <v>11</v>
      </c>
      <c r="B12" s="11">
        <v>9.5</v>
      </c>
      <c r="C12" s="72" t="s">
        <v>132</v>
      </c>
    </row>
    <row r="13" spans="1:3" ht="12.75">
      <c r="A13" s="1" t="s">
        <v>13</v>
      </c>
      <c r="B13" s="11">
        <v>20</v>
      </c>
      <c r="C13" s="70"/>
    </row>
    <row r="14" spans="1:3" ht="12.75">
      <c r="A14" s="1" t="s">
        <v>14</v>
      </c>
      <c r="B14" s="11">
        <v>21.88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4.52</v>
      </c>
      <c r="C17" s="70"/>
    </row>
    <row r="18" spans="1:3" ht="12.75">
      <c r="A18" t="s">
        <v>2</v>
      </c>
      <c r="B18" s="2">
        <f>SUM(B7:B17)</f>
        <v>117.50999999999999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9.66</v>
      </c>
      <c r="C21" s="70"/>
    </row>
    <row r="22" spans="1:3" ht="12.75">
      <c r="A22" s="1" t="s">
        <v>19</v>
      </c>
      <c r="B22" s="7">
        <v>24.98</v>
      </c>
      <c r="C22" s="70"/>
    </row>
    <row r="23" spans="1:3" ht="12.75">
      <c r="A23" s="1" t="s">
        <v>20</v>
      </c>
      <c r="B23" s="7">
        <v>13.15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151.79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269.29999999999995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29.950000000000045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0.12369473684210526</v>
      </c>
      <c r="C32" s="70"/>
    </row>
    <row r="33" spans="1:3" ht="12.75">
      <c r="A33" t="s">
        <v>23</v>
      </c>
      <c r="B33" s="13">
        <f>B25/B2</f>
        <v>0.15977894736842105</v>
      </c>
      <c r="C33" s="70"/>
    </row>
    <row r="34" spans="1:3" ht="12.75">
      <c r="A34" t="s">
        <v>27</v>
      </c>
      <c r="B34" s="13">
        <f>B27/B2</f>
        <v>0.28347368421052627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1800</v>
      </c>
      <c r="C2" s="70"/>
    </row>
    <row r="3" spans="1:3" ht="12.75">
      <c r="A3" t="s">
        <v>127</v>
      </c>
      <c r="B3" s="10">
        <v>0.11</v>
      </c>
      <c r="C3" s="70"/>
    </row>
    <row r="4" spans="1:3" ht="12.75">
      <c r="A4" t="s">
        <v>28</v>
      </c>
      <c r="B4" s="2">
        <f>B2*B3</f>
        <v>198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</v>
      </c>
      <c r="C7" s="70"/>
    </row>
    <row r="8" spans="1:3" ht="12.75">
      <c r="A8" s="1" t="s">
        <v>9</v>
      </c>
      <c r="B8" s="11">
        <v>3.9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33.97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23.93</v>
      </c>
      <c r="C13" s="70"/>
    </row>
    <row r="14" spans="1:3" ht="12.75">
      <c r="A14" s="1" t="s">
        <v>14</v>
      </c>
      <c r="B14" s="11">
        <v>23.66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4.34</v>
      </c>
      <c r="C17" s="70"/>
    </row>
    <row r="18" spans="1:3" ht="12.75">
      <c r="A18" t="s">
        <v>2</v>
      </c>
      <c r="B18" s="2">
        <f>SUM(B7:B17)</f>
        <v>112.8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10.45</v>
      </c>
      <c r="C21" s="70"/>
    </row>
    <row r="22" spans="1:3" ht="12.75">
      <c r="A22" s="1" t="s">
        <v>19</v>
      </c>
      <c r="B22" s="7">
        <v>28.2</v>
      </c>
      <c r="C22" s="70"/>
    </row>
    <row r="23" spans="1:3" ht="12.75">
      <c r="A23" s="1" t="s">
        <v>20</v>
      </c>
      <c r="B23" s="7">
        <v>15.03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157.68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270.48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-72.48000000000002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13">
        <f>B18/B2</f>
        <v>0.06266666666666666</v>
      </c>
      <c r="C32" s="70"/>
    </row>
    <row r="33" spans="1:3" ht="12.75">
      <c r="A33" t="s">
        <v>23</v>
      </c>
      <c r="B33" s="13">
        <f>B25/B2</f>
        <v>0.0876</v>
      </c>
      <c r="C33" s="70"/>
    </row>
    <row r="34" spans="1:3" ht="12.75">
      <c r="A34" t="s">
        <v>27</v>
      </c>
      <c r="B34" s="13">
        <f>B27/B2</f>
        <v>0.1502666666666667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63</v>
      </c>
      <c r="C2" s="70"/>
    </row>
    <row r="3" spans="1:3" ht="12.75">
      <c r="A3" t="s">
        <v>127</v>
      </c>
      <c r="B3" s="12">
        <v>6.18</v>
      </c>
      <c r="C3" s="70"/>
    </row>
    <row r="4" spans="1:3" ht="12.75">
      <c r="A4" t="s">
        <v>28</v>
      </c>
      <c r="B4" s="2">
        <f>B2*B3</f>
        <v>389.34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15.6</v>
      </c>
      <c r="C7" s="70"/>
    </row>
    <row r="8" spans="1:3" ht="12.75">
      <c r="A8" s="1" t="s">
        <v>9</v>
      </c>
      <c r="B8" s="11">
        <v>26.8</v>
      </c>
      <c r="C8" s="70"/>
    </row>
    <row r="9" spans="1:3" ht="12.75">
      <c r="A9" s="1" t="s">
        <v>24</v>
      </c>
      <c r="B9" s="11">
        <v>10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108.54</v>
      </c>
      <c r="C11" s="70"/>
    </row>
    <row r="12" spans="1:3" ht="12.75">
      <c r="A12" s="1" t="s">
        <v>11</v>
      </c>
      <c r="B12" s="11">
        <v>5.3</v>
      </c>
      <c r="C12" s="70"/>
    </row>
    <row r="13" spans="1:3" ht="12.75">
      <c r="A13" s="1" t="s">
        <v>13</v>
      </c>
      <c r="B13" s="11">
        <v>20.86</v>
      </c>
      <c r="C13" s="70"/>
    </row>
    <row r="14" spans="1:3" ht="12.75">
      <c r="A14" s="1" t="s">
        <v>14</v>
      </c>
      <c r="B14" s="11">
        <v>21.17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8.71</v>
      </c>
      <c r="C17" s="70"/>
    </row>
    <row r="18" spans="1:3" ht="12.75">
      <c r="A18" t="s">
        <v>2</v>
      </c>
      <c r="B18" s="2">
        <f>SUM(B7:B17)</f>
        <v>226.48000000000005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9.83</v>
      </c>
      <c r="C21" s="70"/>
    </row>
    <row r="22" spans="1:3" ht="12.75">
      <c r="A22" s="1" t="s">
        <v>19</v>
      </c>
      <c r="B22" s="7">
        <v>25.44</v>
      </c>
      <c r="C22" s="70"/>
    </row>
    <row r="23" spans="1:3" ht="12.75">
      <c r="A23" s="1" t="s">
        <v>20</v>
      </c>
      <c r="B23" s="7">
        <v>12.36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151.63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378.11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11.229999999999961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3.5949206349206357</v>
      </c>
      <c r="C32" s="70"/>
    </row>
    <row r="33" spans="1:3" ht="12.75">
      <c r="A33" t="s">
        <v>23</v>
      </c>
      <c r="B33" s="2">
        <f>B25/B2</f>
        <v>2.4068253968253965</v>
      </c>
      <c r="C33" s="70"/>
    </row>
    <row r="34" spans="1:3" ht="12.75">
      <c r="A34" t="s">
        <v>27</v>
      </c>
      <c r="B34" s="2">
        <f>B27/B2</f>
        <v>6.001746031746032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7"/>
      <c r="B1" s="48" t="s">
        <v>138</v>
      </c>
      <c r="C1" s="48" t="s">
        <v>109</v>
      </c>
      <c r="D1" s="48" t="s">
        <v>108</v>
      </c>
      <c r="E1" s="49" t="s">
        <v>66</v>
      </c>
      <c r="F1" s="48" t="s">
        <v>61</v>
      </c>
      <c r="G1" s="48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41" t="s">
        <v>109</v>
      </c>
      <c r="E2" s="46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53" t="s">
        <v>48</v>
      </c>
      <c r="B3" s="42">
        <f>HRSW!B4</f>
        <v>406.97999999999996</v>
      </c>
      <c r="C3" s="42">
        <f>HRSW!B18</f>
        <v>226.93</v>
      </c>
      <c r="D3" s="16">
        <f>B3-C3</f>
        <v>180.04999999999995</v>
      </c>
      <c r="E3" s="18">
        <v>400</v>
      </c>
      <c r="F3" s="19">
        <f aca="true" t="shared" si="0" ref="F3:F17">B3*E3</f>
        <v>162791.99999999997</v>
      </c>
      <c r="G3" s="19">
        <f aca="true" t="shared" si="1" ref="G3:G17">E3*C3</f>
        <v>90772</v>
      </c>
      <c r="H3" s="30">
        <f>F3-G3</f>
        <v>72019.99999999997</v>
      </c>
    </row>
    <row r="4" spans="1:8" ht="12.75">
      <c r="A4" s="53" t="s">
        <v>49</v>
      </c>
      <c r="B4" s="42">
        <f>Durum!B4</f>
        <v>450.9</v>
      </c>
      <c r="C4" s="42">
        <f>Durum!B18</f>
        <v>229.88</v>
      </c>
      <c r="D4" s="16">
        <f aca="true" t="shared" si="2" ref="D4:D17">B4-C4</f>
        <v>221.01999999999998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3" t="s">
        <v>50</v>
      </c>
      <c r="B5" s="42">
        <f>Barley!B4</f>
        <v>393</v>
      </c>
      <c r="C5" s="42">
        <f>Barley!B18</f>
        <v>204.89000000000001</v>
      </c>
      <c r="D5" s="16">
        <f t="shared" si="2"/>
        <v>188.10999999999999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3" t="s">
        <v>26</v>
      </c>
      <c r="B6" s="42">
        <f>Corn!B4</f>
        <v>734.8000000000001</v>
      </c>
      <c r="C6" s="42">
        <f>Corn!B18</f>
        <v>422.2999999999999</v>
      </c>
      <c r="D6" s="16">
        <f t="shared" si="2"/>
        <v>312.50000000000017</v>
      </c>
      <c r="E6" s="18">
        <v>600</v>
      </c>
      <c r="F6" s="19">
        <f t="shared" si="0"/>
        <v>440880.00000000006</v>
      </c>
      <c r="G6" s="19">
        <f t="shared" si="1"/>
        <v>253379.99999999994</v>
      </c>
      <c r="H6" s="30">
        <f t="shared" si="3"/>
        <v>187500.00000000012</v>
      </c>
    </row>
    <row r="7" spans="1:8" ht="12.75">
      <c r="A7" s="53" t="s">
        <v>25</v>
      </c>
      <c r="B7" s="42">
        <f>Soyb!B4</f>
        <v>454.28000000000003</v>
      </c>
      <c r="C7" s="42">
        <f>Soyb!B18</f>
        <v>179.52</v>
      </c>
      <c r="D7" s="16">
        <f t="shared" si="2"/>
        <v>274.76</v>
      </c>
      <c r="E7" s="18">
        <v>1000</v>
      </c>
      <c r="F7" s="19">
        <f t="shared" si="0"/>
        <v>454280.00000000006</v>
      </c>
      <c r="G7" s="19">
        <f t="shared" si="1"/>
        <v>179520</v>
      </c>
      <c r="H7" s="30">
        <f t="shared" si="3"/>
        <v>274760.00000000006</v>
      </c>
    </row>
    <row r="8" spans="1:8" ht="12.75">
      <c r="A8" s="53" t="s">
        <v>73</v>
      </c>
      <c r="B8" s="42">
        <f>Drybean!B4</f>
        <v>676.6</v>
      </c>
      <c r="C8" s="42">
        <f>Drybean!B18</f>
        <v>320.33</v>
      </c>
      <c r="D8" s="16">
        <f t="shared" si="2"/>
        <v>356.27000000000004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51</v>
      </c>
      <c r="B9" s="42">
        <f>Oil_SF!B4</f>
        <v>353.22</v>
      </c>
      <c r="C9" s="42">
        <f>Oil_SF!B18</f>
        <v>210.803</v>
      </c>
      <c r="D9" s="16">
        <f t="shared" si="2"/>
        <v>142.41700000000003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52</v>
      </c>
      <c r="B10" s="42">
        <f>Conf_SF!B4</f>
        <v>554.4</v>
      </c>
      <c r="C10" s="42">
        <f>Conf_SF!B18</f>
        <v>258.87</v>
      </c>
      <c r="D10" s="16">
        <f t="shared" si="2"/>
        <v>295.53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53</v>
      </c>
      <c r="B11" s="42">
        <f>Canola!B4</f>
        <v>346.08</v>
      </c>
      <c r="C11" s="42">
        <f>Canola!B18</f>
        <v>248.70999999999998</v>
      </c>
      <c r="D11" s="16">
        <f t="shared" si="2"/>
        <v>97.37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3" t="s">
        <v>54</v>
      </c>
      <c r="B12" s="42">
        <f>Flax!B4</f>
        <v>275.04</v>
      </c>
      <c r="C12" s="42">
        <f>Flax!B18</f>
        <v>154.42000000000002</v>
      </c>
      <c r="D12" s="16">
        <f t="shared" si="2"/>
        <v>120.62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4" t="s">
        <v>114</v>
      </c>
      <c r="B13" s="42">
        <f>Peas!B4</f>
        <v>301.03716</v>
      </c>
      <c r="C13" s="42">
        <f>Peas!B18</f>
        <v>178.44000000000003</v>
      </c>
      <c r="D13" s="16">
        <f t="shared" si="2"/>
        <v>122.59715999999995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3" t="s">
        <v>55</v>
      </c>
      <c r="B14" s="42">
        <f>Oats!B4</f>
        <v>233.32</v>
      </c>
      <c r="C14" s="42">
        <f>Oats!B18</f>
        <v>156.61</v>
      </c>
      <c r="D14" s="16">
        <f t="shared" si="2"/>
        <v>76.70999999999998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87</v>
      </c>
      <c r="B15" s="42">
        <f>'Wint.Wht'!B4</f>
        <v>389.34</v>
      </c>
      <c r="C15" s="42">
        <f>'Wint.Wht'!B18</f>
        <v>226.48000000000005</v>
      </c>
      <c r="D15" s="16">
        <f t="shared" si="2"/>
        <v>162.85999999999993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56</v>
      </c>
      <c r="B16" s="42">
        <f>Millet!B4</f>
        <v>198</v>
      </c>
      <c r="C16" s="42">
        <f>Millet!B18</f>
        <v>112.8</v>
      </c>
      <c r="D16" s="16">
        <f t="shared" si="2"/>
        <v>85.2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57</v>
      </c>
      <c r="B17" s="42">
        <f>'Wint.Wht'!B4</f>
        <v>389.34</v>
      </c>
      <c r="C17" s="42">
        <f>'Wint.Wht'!B18</f>
        <v>226.48000000000005</v>
      </c>
      <c r="D17" s="16">
        <f t="shared" si="2"/>
        <v>162.85999999999993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70</v>
      </c>
      <c r="B18" s="14"/>
      <c r="C18" s="14"/>
      <c r="D18" s="14"/>
      <c r="E18" s="20">
        <f>SUM(E3:E17)</f>
        <v>2000</v>
      </c>
      <c r="F18" s="20">
        <f>SUM(F3:F17)</f>
        <v>1057952</v>
      </c>
      <c r="G18" s="20">
        <f>SUM(G3:G17)</f>
        <v>523671.99999999994</v>
      </c>
      <c r="H18" s="34">
        <f>SUM(H3:H17)</f>
        <v>534280.0000000001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79" t="s">
        <v>47</v>
      </c>
      <c r="D20" s="79"/>
      <c r="E20" s="79"/>
      <c r="F20" s="3"/>
      <c r="G20" s="3"/>
      <c r="H20" s="3"/>
    </row>
    <row r="21" spans="1:8" ht="12.75">
      <c r="A21" s="55" t="s">
        <v>68</v>
      </c>
      <c r="B21" s="56"/>
      <c r="C21" s="56"/>
      <c r="D21" s="57"/>
      <c r="E21" s="56" t="s">
        <v>69</v>
      </c>
      <c r="F21" s="56"/>
      <c r="G21" s="56"/>
      <c r="H21" s="58"/>
    </row>
    <row r="22" spans="1:8" ht="12.75">
      <c r="A22" s="53" t="s">
        <v>28</v>
      </c>
      <c r="B22" s="4"/>
      <c r="C22" s="19">
        <f>F18</f>
        <v>1057952</v>
      </c>
      <c r="D22" s="4"/>
      <c r="E22" s="4" t="s">
        <v>63</v>
      </c>
      <c r="F22" s="4"/>
      <c r="G22" s="59">
        <f>G18</f>
        <v>523671.99999999994</v>
      </c>
      <c r="H22" s="60"/>
    </row>
    <row r="23" spans="1:8" ht="12.75">
      <c r="A23" s="80" t="s">
        <v>136</v>
      </c>
      <c r="B23" s="81"/>
      <c r="C23" s="18">
        <v>0</v>
      </c>
      <c r="D23" s="65" t="s">
        <v>65</v>
      </c>
      <c r="E23" s="81" t="s">
        <v>110</v>
      </c>
      <c r="F23" s="81"/>
      <c r="G23" s="18">
        <v>51300</v>
      </c>
      <c r="H23" s="66" t="s">
        <v>65</v>
      </c>
    </row>
    <row r="24" spans="1:11" ht="12.75">
      <c r="A24" s="82"/>
      <c r="B24" s="83"/>
      <c r="C24" s="18">
        <v>0</v>
      </c>
      <c r="D24" s="4"/>
      <c r="E24" s="81" t="s">
        <v>62</v>
      </c>
      <c r="F24" s="81"/>
      <c r="G24" s="18">
        <v>208000</v>
      </c>
      <c r="H24" s="62"/>
      <c r="K24" s="67"/>
    </row>
    <row r="25" spans="1:8" ht="12.75">
      <c r="A25" s="82"/>
      <c r="B25" s="83"/>
      <c r="C25" s="18">
        <v>0</v>
      </c>
      <c r="D25" s="4"/>
      <c r="E25" s="81" t="s">
        <v>111</v>
      </c>
      <c r="F25" s="81"/>
      <c r="G25" s="18">
        <v>0</v>
      </c>
      <c r="H25" s="62"/>
    </row>
    <row r="26" spans="1:8" ht="12.75">
      <c r="A26" s="82"/>
      <c r="B26" s="83"/>
      <c r="C26" s="18">
        <v>0</v>
      </c>
      <c r="D26" s="4"/>
      <c r="E26" s="81" t="s">
        <v>64</v>
      </c>
      <c r="F26" s="81"/>
      <c r="G26" s="18">
        <v>0</v>
      </c>
      <c r="H26" s="62"/>
    </row>
    <row r="27" spans="1:8" ht="12.75">
      <c r="A27" s="82"/>
      <c r="B27" s="83"/>
      <c r="C27" s="18">
        <v>0</v>
      </c>
      <c r="D27" s="4"/>
      <c r="E27" s="83" t="s">
        <v>135</v>
      </c>
      <c r="F27" s="83"/>
      <c r="G27" s="18">
        <v>0</v>
      </c>
      <c r="H27" s="62"/>
    </row>
    <row r="28" spans="1:8" ht="12.75">
      <c r="A28" s="82"/>
      <c r="B28" s="83"/>
      <c r="C28" s="18">
        <v>0</v>
      </c>
      <c r="D28" s="4"/>
      <c r="E28" s="83"/>
      <c r="F28" s="83"/>
      <c r="G28" s="18">
        <v>0</v>
      </c>
      <c r="H28" s="62"/>
    </row>
    <row r="29" spans="1:8" ht="12.75">
      <c r="A29" s="82" t="s">
        <v>72</v>
      </c>
      <c r="B29" s="83"/>
      <c r="C29" s="22">
        <v>0</v>
      </c>
      <c r="D29" s="61"/>
      <c r="E29" s="83" t="s">
        <v>71</v>
      </c>
      <c r="F29" s="83"/>
      <c r="G29" s="22">
        <v>14300</v>
      </c>
      <c r="H29" s="62"/>
    </row>
    <row r="30" spans="1:8" ht="12.75">
      <c r="A30" s="53" t="s">
        <v>61</v>
      </c>
      <c r="B30" s="4"/>
      <c r="C30" s="19">
        <f>SUM(C22:C29)</f>
        <v>1057952</v>
      </c>
      <c r="D30" s="4"/>
      <c r="E30" s="4" t="s">
        <v>61</v>
      </c>
      <c r="F30" s="4"/>
      <c r="G30" s="28">
        <f>SUM(G22:G29)</f>
        <v>797272</v>
      </c>
      <c r="H30" s="60"/>
    </row>
    <row r="31" spans="1:8" ht="12.75">
      <c r="A31" s="63" t="s">
        <v>112</v>
      </c>
      <c r="B31" s="3"/>
      <c r="C31" s="3"/>
      <c r="D31" s="3"/>
      <c r="E31" s="3"/>
      <c r="F31" s="3"/>
      <c r="G31" s="68">
        <f>C30-G30</f>
        <v>260680</v>
      </c>
      <c r="H31" s="64"/>
    </row>
    <row r="32" ht="12.75">
      <c r="G32" s="6"/>
    </row>
    <row r="33" spans="1:8" ht="12.75">
      <c r="A33" s="44" t="s">
        <v>118</v>
      </c>
      <c r="B33" s="85"/>
      <c r="C33" s="85"/>
      <c r="D33" s="85"/>
      <c r="E33" s="85"/>
      <c r="F33" s="69" t="s">
        <v>119</v>
      </c>
      <c r="G33" s="86"/>
      <c r="H33" s="86"/>
    </row>
    <row r="34" spans="3:6" ht="12.75">
      <c r="C34" s="43"/>
      <c r="D34" s="43"/>
      <c r="E34" s="43"/>
      <c r="F34" s="43"/>
    </row>
    <row r="35" spans="1:12" ht="12.75">
      <c r="A35" t="s">
        <v>30</v>
      </c>
      <c r="B35" s="84" t="s">
        <v>120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 ht="12.7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ht="12.7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40" ht="12.75">
      <c r="A40" t="s">
        <v>113</v>
      </c>
    </row>
    <row r="41" spans="1:12" ht="12.7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6" t="s">
        <v>79</v>
      </c>
      <c r="G41" s="26" t="s">
        <v>80</v>
      </c>
      <c r="H41" s="26" t="s">
        <v>81</v>
      </c>
      <c r="I41" s="26" t="s">
        <v>82</v>
      </c>
      <c r="J41" s="26" t="s">
        <v>83</v>
      </c>
      <c r="K41" s="26" t="s">
        <v>84</v>
      </c>
      <c r="L41" s="27" t="s">
        <v>85</v>
      </c>
    </row>
    <row r="42" spans="1:12" ht="12.75">
      <c r="A42" s="53" t="s">
        <v>48</v>
      </c>
      <c r="B42" s="28">
        <f>$E3*HRSW!$B7</f>
        <v>10500</v>
      </c>
      <c r="C42" s="28">
        <f>$E3*HRSW!$B8</f>
        <v>8680</v>
      </c>
      <c r="D42" s="28">
        <f>$E3*HRSW!$B9</f>
        <v>7400</v>
      </c>
      <c r="E42" s="28">
        <f>$E3*HRSW!$B10</f>
        <v>0</v>
      </c>
      <c r="F42" s="28">
        <f>$E3*HRSW!$B11</f>
        <v>38636</v>
      </c>
      <c r="G42" s="28">
        <f>$E3*HRSW!$B12</f>
        <v>2120</v>
      </c>
      <c r="H42" s="28">
        <f>$E3*HRSW!$B13</f>
        <v>9628</v>
      </c>
      <c r="I42" s="28">
        <f>$E3*HRSW!$B14</f>
        <v>9516</v>
      </c>
      <c r="J42" s="28">
        <f>$E3*HRSW!$B15</f>
        <v>0</v>
      </c>
      <c r="K42" s="28">
        <f>$E3*HRSW!$B16</f>
        <v>800</v>
      </c>
      <c r="L42" s="29">
        <f>$E3*HRSW!$B17</f>
        <v>3492</v>
      </c>
    </row>
    <row r="43" spans="1:12" ht="12.75">
      <c r="A43" s="53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3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3" t="s">
        <v>26</v>
      </c>
      <c r="B45" s="19">
        <f>$E6*Corn!$B7</f>
        <v>60300</v>
      </c>
      <c r="C45" s="19">
        <f>$E6*Corn!$B8</f>
        <v>22500</v>
      </c>
      <c r="D45" s="19">
        <f>$E6*Corn!$B9</f>
        <v>0</v>
      </c>
      <c r="E45" s="19">
        <f>$E6*Corn!$B10</f>
        <v>0</v>
      </c>
      <c r="F45" s="19">
        <f>$E6*Corn!$B11</f>
        <v>91301.99999999999</v>
      </c>
      <c r="G45" s="19">
        <f>$E6*Corn!$B12</f>
        <v>6840</v>
      </c>
      <c r="H45" s="19">
        <f>$E6*Corn!$B13</f>
        <v>21564</v>
      </c>
      <c r="I45" s="19">
        <f>$E6*Corn!$B14</f>
        <v>19890</v>
      </c>
      <c r="J45" s="19">
        <f>$E6*Corn!$B15</f>
        <v>20040</v>
      </c>
      <c r="K45" s="19">
        <f>$E6*Corn!$B16</f>
        <v>1200</v>
      </c>
      <c r="L45" s="30">
        <f>$E6*Corn!$B17</f>
        <v>9743.999999999998</v>
      </c>
    </row>
    <row r="46" spans="1:12" ht="12.75">
      <c r="A46" s="53" t="s">
        <v>25</v>
      </c>
      <c r="B46" s="19">
        <f>$E7*Soyb!$B7</f>
        <v>65800</v>
      </c>
      <c r="C46" s="19">
        <f>$E7*Soyb!$B8</f>
        <v>46000</v>
      </c>
      <c r="D46" s="19">
        <f>$E7*Soyb!$B9</f>
        <v>0</v>
      </c>
      <c r="E46" s="19">
        <f>$E7*Soyb!$B10</f>
        <v>4000</v>
      </c>
      <c r="F46" s="19">
        <f>$E7*Soyb!$B11</f>
        <v>5150</v>
      </c>
      <c r="G46" s="19">
        <f>$E7*Soyb!$B12</f>
        <v>5300</v>
      </c>
      <c r="H46" s="19">
        <f>$E7*Soyb!$B13</f>
        <v>19200</v>
      </c>
      <c r="I46" s="19">
        <f>$E7*Soyb!$B14</f>
        <v>21670</v>
      </c>
      <c r="J46" s="19">
        <f>$E7*Soyb!$B15</f>
        <v>0</v>
      </c>
      <c r="K46" s="19">
        <f>$E7*Soyb!$B16</f>
        <v>5500</v>
      </c>
      <c r="L46" s="30">
        <f>$E7*Soyb!$B17</f>
        <v>6900</v>
      </c>
    </row>
    <row r="47" spans="1:12" ht="12.75">
      <c r="A47" s="53" t="s">
        <v>73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3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3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3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3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3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3" t="s">
        <v>87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3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3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70</v>
      </c>
      <c r="B56" s="20">
        <f aca="true" t="shared" si="4" ref="B56:L56">SUM(B42:B55)</f>
        <v>136600</v>
      </c>
      <c r="C56" s="20">
        <f t="shared" si="4"/>
        <v>77180</v>
      </c>
      <c r="D56" s="20">
        <f t="shared" si="4"/>
        <v>7400</v>
      </c>
      <c r="E56" s="20">
        <f t="shared" si="4"/>
        <v>4000</v>
      </c>
      <c r="F56" s="20">
        <f t="shared" si="4"/>
        <v>135088</v>
      </c>
      <c r="G56" s="20">
        <f t="shared" si="4"/>
        <v>14260</v>
      </c>
      <c r="H56" s="20">
        <f t="shared" si="4"/>
        <v>50392</v>
      </c>
      <c r="I56" s="20">
        <f t="shared" si="4"/>
        <v>51076</v>
      </c>
      <c r="J56" s="20">
        <f t="shared" si="4"/>
        <v>20040</v>
      </c>
      <c r="K56" s="20">
        <f t="shared" si="4"/>
        <v>7500</v>
      </c>
      <c r="L56" s="34">
        <f t="shared" si="4"/>
        <v>20136</v>
      </c>
    </row>
    <row r="57" spans="1:12" ht="12.75">
      <c r="A57" s="33" t="s">
        <v>86</v>
      </c>
      <c r="B57" s="20"/>
      <c r="C57" s="34"/>
      <c r="D57" s="35">
        <f>SUM(B56:L56)</f>
        <v>523672</v>
      </c>
      <c r="E57" s="21"/>
      <c r="F57" s="21"/>
      <c r="G57" s="21"/>
      <c r="H57" s="21"/>
      <c r="I57" s="21"/>
      <c r="J57" s="21"/>
      <c r="K57" s="21"/>
      <c r="L57" s="21"/>
    </row>
  </sheetData>
  <sheetProtection sheet="1"/>
  <mergeCells count="21">
    <mergeCell ref="B36:L36"/>
    <mergeCell ref="B37:L37"/>
    <mergeCell ref="B38:L38"/>
    <mergeCell ref="B33:E33"/>
    <mergeCell ref="G33:H33"/>
    <mergeCell ref="B35:L35"/>
    <mergeCell ref="A29:B29"/>
    <mergeCell ref="E29:F29"/>
    <mergeCell ref="A25:B25"/>
    <mergeCell ref="E25:F25"/>
    <mergeCell ref="A26:B26"/>
    <mergeCell ref="E26:F26"/>
    <mergeCell ref="A27:B27"/>
    <mergeCell ref="E27:F27"/>
    <mergeCell ref="C20:E20"/>
    <mergeCell ref="A23:B23"/>
    <mergeCell ref="E23:F23"/>
    <mergeCell ref="A24:B24"/>
    <mergeCell ref="E24:F24"/>
    <mergeCell ref="A28:B28"/>
    <mergeCell ref="E28:F28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1" t="s">
        <v>30</v>
      </c>
    </row>
    <row r="2" spans="1:3" ht="12.75">
      <c r="A2" t="s">
        <v>29</v>
      </c>
      <c r="B2" s="9">
        <v>57</v>
      </c>
      <c r="C2" s="70"/>
    </row>
    <row r="3" spans="1:3" ht="12.75">
      <c r="A3" t="s">
        <v>127</v>
      </c>
      <c r="B3" s="12">
        <v>7.14</v>
      </c>
      <c r="C3" s="70"/>
    </row>
    <row r="4" spans="1:3" ht="12.75">
      <c r="A4" t="s">
        <v>28</v>
      </c>
      <c r="B4" s="2">
        <f>B2*B3</f>
        <v>406.97999999999996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26.25</v>
      </c>
      <c r="C7" s="70"/>
    </row>
    <row r="8" spans="1:3" ht="12.75">
      <c r="A8" s="1" t="s">
        <v>9</v>
      </c>
      <c r="B8" s="11">
        <v>21.7</v>
      </c>
      <c r="C8" s="70"/>
    </row>
    <row r="9" spans="1:3" ht="12.75">
      <c r="A9" s="1" t="s">
        <v>24</v>
      </c>
      <c r="B9" s="11">
        <v>18.5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96.59</v>
      </c>
      <c r="C11" s="70"/>
    </row>
    <row r="12" spans="1:3" ht="12.75">
      <c r="A12" s="1" t="s">
        <v>11</v>
      </c>
      <c r="B12" s="11">
        <v>5.3</v>
      </c>
      <c r="C12" s="70"/>
    </row>
    <row r="13" spans="1:3" ht="12.75">
      <c r="A13" s="1" t="s">
        <v>13</v>
      </c>
      <c r="B13" s="11">
        <v>24.07</v>
      </c>
      <c r="C13" s="70"/>
    </row>
    <row r="14" spans="1:3" ht="12.75">
      <c r="A14" s="1" t="s">
        <v>14</v>
      </c>
      <c r="B14" s="11">
        <v>23.79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8.73</v>
      </c>
      <c r="C17" s="70"/>
    </row>
    <row r="18" spans="1:3" ht="12.75">
      <c r="A18" t="s">
        <v>2</v>
      </c>
      <c r="B18" s="2">
        <f>SUM(B7:B17)</f>
        <v>226.93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10.45</v>
      </c>
      <c r="C21" s="70"/>
    </row>
    <row r="22" spans="1:3" ht="12.75">
      <c r="A22" s="1" t="s">
        <v>19</v>
      </c>
      <c r="B22" s="7">
        <v>27.95</v>
      </c>
      <c r="C22" s="70"/>
    </row>
    <row r="23" spans="1:3" ht="12.75">
      <c r="A23" s="1" t="s">
        <v>20</v>
      </c>
      <c r="B23" s="7">
        <v>14.38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156.78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383.71000000000004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75">
        <f>B4-B27</f>
        <v>23.269999999999925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3.9812280701754386</v>
      </c>
      <c r="C32" s="70"/>
    </row>
    <row r="33" spans="1:3" ht="12.75">
      <c r="A33" t="s">
        <v>23</v>
      </c>
      <c r="B33" s="2">
        <f>B25/B2</f>
        <v>2.7505263157894735</v>
      </c>
      <c r="C33" s="70"/>
    </row>
    <row r="34" spans="1:3" ht="12.75">
      <c r="A34" t="s">
        <v>27</v>
      </c>
      <c r="B34" s="2">
        <f>B27/B2</f>
        <v>6.731754385964913</v>
      </c>
      <c r="C34" s="70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54</v>
      </c>
      <c r="C2" s="70"/>
    </row>
    <row r="3" spans="1:3" ht="12.75">
      <c r="A3" t="s">
        <v>127</v>
      </c>
      <c r="B3" s="12">
        <v>8.35</v>
      </c>
      <c r="C3" s="70" t="s">
        <v>116</v>
      </c>
    </row>
    <row r="4" spans="1:3" ht="12.75">
      <c r="A4" t="s">
        <v>28</v>
      </c>
      <c r="B4" s="2">
        <f>B2*B3</f>
        <v>450.9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</v>
      </c>
      <c r="C7" s="70"/>
    </row>
    <row r="8" spans="1:3" ht="12.75">
      <c r="A8" s="1" t="s">
        <v>9</v>
      </c>
      <c r="B8" s="11">
        <v>21.7</v>
      </c>
      <c r="C8" s="70"/>
    </row>
    <row r="9" spans="1:3" ht="12.75">
      <c r="A9" s="1" t="s">
        <v>24</v>
      </c>
      <c r="B9" s="11">
        <v>18.5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90.61</v>
      </c>
      <c r="C11" s="70"/>
    </row>
    <row r="12" spans="1:3" ht="12.75">
      <c r="A12" s="1" t="s">
        <v>11</v>
      </c>
      <c r="B12" s="11">
        <v>6.7</v>
      </c>
      <c r="C12" s="70"/>
    </row>
    <row r="13" spans="1:3" ht="12.75">
      <c r="A13" s="1" t="s">
        <v>13</v>
      </c>
      <c r="B13" s="11">
        <v>23.84</v>
      </c>
      <c r="C13" s="70"/>
    </row>
    <row r="14" spans="1:3" ht="12.75">
      <c r="A14" s="1" t="s">
        <v>14</v>
      </c>
      <c r="B14" s="11">
        <v>23.69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8.84</v>
      </c>
      <c r="C17" s="70"/>
    </row>
    <row r="18" spans="1:3" ht="12.75">
      <c r="A18" t="s">
        <v>2</v>
      </c>
      <c r="B18" s="2">
        <f>SUM(B7:B17)</f>
        <v>229.88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10.39</v>
      </c>
      <c r="C21" s="70"/>
    </row>
    <row r="22" spans="1:3" ht="12.75">
      <c r="A22" s="1" t="s">
        <v>19</v>
      </c>
      <c r="B22" s="7">
        <v>27.75</v>
      </c>
      <c r="C22" s="70"/>
    </row>
    <row r="23" spans="1:3" ht="12.75">
      <c r="A23" s="1" t="s">
        <v>20</v>
      </c>
      <c r="B23" s="7">
        <v>14.29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156.43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386.31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64.58999999999997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4.257037037037037</v>
      </c>
      <c r="C32" s="70"/>
    </row>
    <row r="33" spans="1:3" ht="12.75">
      <c r="A33" t="s">
        <v>23</v>
      </c>
      <c r="B33" s="2">
        <f>B25/B2</f>
        <v>2.896851851851852</v>
      </c>
      <c r="C33" s="70"/>
    </row>
    <row r="34" spans="1:3" ht="12.75">
      <c r="A34" t="s">
        <v>27</v>
      </c>
      <c r="B34" s="2">
        <f>B27/B2</f>
        <v>7.153888888888889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75</v>
      </c>
      <c r="C2" s="70"/>
    </row>
    <row r="3" spans="1:3" ht="12.75">
      <c r="A3" t="s">
        <v>127</v>
      </c>
      <c r="B3" s="12">
        <v>5.24</v>
      </c>
      <c r="C3" s="72" t="s">
        <v>142</v>
      </c>
    </row>
    <row r="4" spans="1:3" ht="12.75">
      <c r="A4" t="s">
        <v>28</v>
      </c>
      <c r="B4" s="2">
        <f>B2*B3</f>
        <v>393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</v>
      </c>
      <c r="C7" s="70"/>
    </row>
    <row r="8" spans="1:3" ht="12.75">
      <c r="A8" s="1" t="s">
        <v>9</v>
      </c>
      <c r="B8" s="11">
        <v>22.7</v>
      </c>
      <c r="C8" s="70"/>
    </row>
    <row r="9" spans="1:3" ht="12.75">
      <c r="A9" s="1" t="s">
        <v>24</v>
      </c>
      <c r="B9" s="11">
        <v>18.5</v>
      </c>
      <c r="C9" s="72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75.47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25.28</v>
      </c>
      <c r="C13" s="70"/>
    </row>
    <row r="14" spans="1:3" ht="12.75">
      <c r="A14" s="1" t="s">
        <v>14</v>
      </c>
      <c r="B14" s="11">
        <v>24.06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7.88</v>
      </c>
      <c r="C17" s="70"/>
    </row>
    <row r="18" spans="1:3" ht="12.75">
      <c r="A18" t="s">
        <v>2</v>
      </c>
      <c r="B18" s="2">
        <f>SUM(B7:B17)</f>
        <v>204.89000000000001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10.88</v>
      </c>
      <c r="C21" s="70"/>
    </row>
    <row r="22" spans="1:3" ht="12.75">
      <c r="A22" s="1" t="s">
        <v>19</v>
      </c>
      <c r="B22" s="7">
        <v>29.5</v>
      </c>
      <c r="C22" s="70"/>
    </row>
    <row r="23" spans="1:3" ht="12.75">
      <c r="A23" s="1" t="s">
        <v>20</v>
      </c>
      <c r="B23" s="7">
        <v>15.1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159.48000000000002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364.37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28.629999999999995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2.731866666666667</v>
      </c>
      <c r="C32" s="70"/>
    </row>
    <row r="33" spans="1:3" ht="12.75">
      <c r="A33" t="s">
        <v>23</v>
      </c>
      <c r="B33" s="2">
        <f>B25/B2</f>
        <v>2.1264000000000003</v>
      </c>
      <c r="C33" s="70"/>
    </row>
    <row r="34" spans="1:3" ht="12.75">
      <c r="A34" t="s">
        <v>27</v>
      </c>
      <c r="B34" s="2">
        <f>B27/B2</f>
        <v>4.858266666666666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167</v>
      </c>
      <c r="C2" s="70"/>
    </row>
    <row r="3" spans="1:3" ht="12.75">
      <c r="A3" t="s">
        <v>127</v>
      </c>
      <c r="B3" s="12">
        <v>4.4</v>
      </c>
      <c r="C3" s="70"/>
    </row>
    <row r="4" spans="1:3" ht="12.75">
      <c r="A4" t="s">
        <v>28</v>
      </c>
      <c r="B4" s="2">
        <f>B2*B3</f>
        <v>734.8000000000001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100.5</v>
      </c>
      <c r="C7" s="72"/>
    </row>
    <row r="8" spans="1:3" ht="12.75">
      <c r="A8" s="1" t="s">
        <v>9</v>
      </c>
      <c r="B8" s="11">
        <v>37.5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152.17</v>
      </c>
      <c r="C11" s="70"/>
    </row>
    <row r="12" spans="1:3" ht="12.75">
      <c r="A12" s="1" t="s">
        <v>11</v>
      </c>
      <c r="B12" s="11">
        <v>11.4</v>
      </c>
      <c r="C12" s="70"/>
    </row>
    <row r="13" spans="1:3" ht="12.75">
      <c r="A13" s="1" t="s">
        <v>13</v>
      </c>
      <c r="B13" s="11">
        <v>35.94</v>
      </c>
      <c r="C13" s="70"/>
    </row>
    <row r="14" spans="1:3" ht="12.75">
      <c r="A14" s="1" t="s">
        <v>14</v>
      </c>
      <c r="B14" s="11">
        <v>33.15</v>
      </c>
      <c r="C14" s="70"/>
    </row>
    <row r="15" spans="1:3" ht="12.75">
      <c r="A15" s="1" t="s">
        <v>15</v>
      </c>
      <c r="B15" s="11">
        <v>33.4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16.24</v>
      </c>
      <c r="C17" s="70"/>
    </row>
    <row r="18" spans="1:3" ht="12.75">
      <c r="A18" t="s">
        <v>2</v>
      </c>
      <c r="B18" s="2">
        <f>SUM(B7:B17)</f>
        <v>422.2999999999999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14.51</v>
      </c>
      <c r="C21" s="70"/>
    </row>
    <row r="22" spans="1:3" ht="12.75">
      <c r="A22" s="1" t="s">
        <v>19</v>
      </c>
      <c r="B22" s="7">
        <v>46.94</v>
      </c>
      <c r="C22" s="70"/>
    </row>
    <row r="23" spans="1:3" ht="12.75">
      <c r="A23" s="1" t="s">
        <v>20</v>
      </c>
      <c r="B23" s="7">
        <v>23.32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188.76999999999998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611.0699999999999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123.73000000000013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2.5287425149700593</v>
      </c>
      <c r="C32" s="70"/>
    </row>
    <row r="33" spans="1:3" ht="12.75">
      <c r="A33" t="s">
        <v>23</v>
      </c>
      <c r="B33" s="2">
        <f>B25/B2</f>
        <v>1.1303592814371257</v>
      </c>
      <c r="C33" s="70"/>
    </row>
    <row r="34" spans="1:3" ht="12.75">
      <c r="A34" t="s">
        <v>27</v>
      </c>
      <c r="B34" s="2">
        <f>B27/B2</f>
        <v>3.6591017964071852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41</v>
      </c>
      <c r="C2" s="70"/>
    </row>
    <row r="3" spans="1:3" ht="12.75">
      <c r="A3" t="s">
        <v>127</v>
      </c>
      <c r="B3" s="12">
        <v>11.08</v>
      </c>
      <c r="C3" s="70"/>
    </row>
    <row r="4" spans="1:3" ht="12.75">
      <c r="A4" t="s">
        <v>28</v>
      </c>
      <c r="B4" s="2">
        <f>B2*B3</f>
        <v>454.28000000000003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130</v>
      </c>
    </row>
    <row r="8" spans="1:3" ht="12.75">
      <c r="A8" s="1" t="s">
        <v>9</v>
      </c>
      <c r="B8" s="11">
        <v>46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2" t="s">
        <v>121</v>
      </c>
    </row>
    <row r="11" spans="1:3" ht="12.75">
      <c r="A11" s="1" t="s">
        <v>12</v>
      </c>
      <c r="B11" s="11">
        <v>5.15</v>
      </c>
      <c r="C11" s="70"/>
    </row>
    <row r="12" spans="1:3" ht="12.75">
      <c r="A12" s="1" t="s">
        <v>11</v>
      </c>
      <c r="B12" s="11">
        <v>5.3</v>
      </c>
      <c r="C12" s="70"/>
    </row>
    <row r="13" spans="1:3" ht="12.75">
      <c r="A13" s="1" t="s">
        <v>13</v>
      </c>
      <c r="B13" s="11">
        <v>19.2</v>
      </c>
      <c r="C13" s="70"/>
    </row>
    <row r="14" spans="1:3" ht="12.75">
      <c r="A14" s="1" t="s">
        <v>14</v>
      </c>
      <c r="B14" s="11">
        <v>21.67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5.5</v>
      </c>
      <c r="C16" s="70"/>
    </row>
    <row r="17" spans="1:3" ht="12.75">
      <c r="A17" s="1" t="s">
        <v>17</v>
      </c>
      <c r="B17" s="12">
        <v>6.9</v>
      </c>
      <c r="C17" s="70"/>
    </row>
    <row r="18" spans="1:3" ht="12.75">
      <c r="A18" t="s">
        <v>2</v>
      </c>
      <c r="B18" s="2">
        <f>SUM(B7:B17)</f>
        <v>179.52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10.14</v>
      </c>
      <c r="C21" s="70"/>
    </row>
    <row r="22" spans="1:3" ht="12.75">
      <c r="A22" s="1" t="s">
        <v>19</v>
      </c>
      <c r="B22" s="7">
        <v>26.68</v>
      </c>
      <c r="C22" s="70"/>
    </row>
    <row r="23" spans="1:3" ht="12.75">
      <c r="A23" s="1" t="s">
        <v>20</v>
      </c>
      <c r="B23" s="7">
        <v>13.95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154.76999999999998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334.28999999999996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119.99000000000007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4.378536585365854</v>
      </c>
      <c r="C32" s="70"/>
    </row>
    <row r="33" spans="1:3" ht="12.75">
      <c r="A33" t="s">
        <v>23</v>
      </c>
      <c r="B33" s="2">
        <f>B25/B2</f>
        <v>3.7748780487804874</v>
      </c>
      <c r="C33" s="70"/>
    </row>
    <row r="34" spans="1:3" ht="12.75">
      <c r="A34" t="s">
        <v>27</v>
      </c>
      <c r="B34" s="2">
        <f>B27/B2</f>
        <v>8.15341463414634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1990</v>
      </c>
      <c r="C2" s="70"/>
    </row>
    <row r="3" spans="1:3" ht="12.75">
      <c r="A3" t="s">
        <v>127</v>
      </c>
      <c r="B3" s="12">
        <v>0.34</v>
      </c>
      <c r="C3" s="70"/>
    </row>
    <row r="4" spans="1:3" ht="12.75">
      <c r="A4" t="s">
        <v>28</v>
      </c>
      <c r="B4" s="2">
        <f>B2*B3</f>
        <v>676.6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86.63</v>
      </c>
      <c r="C7" s="70"/>
    </row>
    <row r="8" spans="1:3" ht="12.75">
      <c r="A8" s="1" t="s">
        <v>9</v>
      </c>
      <c r="B8" s="11">
        <v>54.7</v>
      </c>
      <c r="C8" s="72" t="s">
        <v>122</v>
      </c>
    </row>
    <row r="9" spans="1:3" ht="12.75">
      <c r="A9" s="1" t="s">
        <v>24</v>
      </c>
      <c r="B9" s="11">
        <v>20</v>
      </c>
      <c r="C9" s="72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64.54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26.69</v>
      </c>
      <c r="C13" s="70"/>
    </row>
    <row r="14" spans="1:3" ht="12.75">
      <c r="A14" s="1" t="s">
        <v>14</v>
      </c>
      <c r="B14" s="11">
        <v>27.95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</v>
      </c>
      <c r="C16" s="70"/>
    </row>
    <row r="17" spans="1:3" ht="12.75">
      <c r="A17" s="1" t="s">
        <v>17</v>
      </c>
      <c r="B17" s="12">
        <v>12.32</v>
      </c>
      <c r="C17" s="70"/>
    </row>
    <row r="18" spans="1:3" ht="12.75">
      <c r="A18" t="s">
        <v>2</v>
      </c>
      <c r="B18" s="2">
        <f>SUM(B7:B17)</f>
        <v>320.33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11.29</v>
      </c>
      <c r="C21" s="70"/>
    </row>
    <row r="22" spans="1:3" ht="12.75">
      <c r="A22" s="1" t="s">
        <v>19</v>
      </c>
      <c r="B22" s="7">
        <v>33.83</v>
      </c>
      <c r="C22" s="70"/>
    </row>
    <row r="23" spans="1:3" ht="12.75">
      <c r="A23" s="1" t="s">
        <v>20</v>
      </c>
      <c r="B23" s="7">
        <v>17.6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166.72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487.04999999999995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189.55000000000007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0.16096984924623114</v>
      </c>
      <c r="C32" s="70"/>
    </row>
    <row r="33" spans="1:3" ht="12.75">
      <c r="A33" t="s">
        <v>23</v>
      </c>
      <c r="B33" s="13">
        <f>B25/B2</f>
        <v>0.08377889447236181</v>
      </c>
      <c r="C33" s="70"/>
    </row>
    <row r="34" spans="1:3" ht="12.75">
      <c r="A34" t="s">
        <v>27</v>
      </c>
      <c r="B34" s="13">
        <f>B27/B2</f>
        <v>0.24474874371859295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1740</v>
      </c>
      <c r="C2" s="70"/>
    </row>
    <row r="3" spans="1:3" ht="12.75">
      <c r="A3" t="s">
        <v>127</v>
      </c>
      <c r="B3" s="10">
        <v>0.203</v>
      </c>
      <c r="C3" s="70"/>
    </row>
    <row r="4" spans="1:3" ht="12.75">
      <c r="A4" t="s">
        <v>28</v>
      </c>
      <c r="B4" s="2">
        <f>B2*B3</f>
        <v>353.22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37.62</v>
      </c>
      <c r="C7" s="72"/>
    </row>
    <row r="8" spans="1:3" ht="12.75">
      <c r="A8" s="1" t="s">
        <v>9</v>
      </c>
      <c r="B8" s="11">
        <v>28.6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5</v>
      </c>
      <c r="C10" s="72" t="s">
        <v>123</v>
      </c>
    </row>
    <row r="11" spans="1:3" ht="12.75">
      <c r="A11" s="1" t="s">
        <v>12</v>
      </c>
      <c r="B11" s="11">
        <v>53.06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26.3</v>
      </c>
      <c r="C13" s="70"/>
    </row>
    <row r="14" spans="1:3" ht="12.75">
      <c r="A14" s="1" t="s">
        <v>14</v>
      </c>
      <c r="B14" s="11">
        <v>24.65</v>
      </c>
      <c r="C14" s="70"/>
    </row>
    <row r="15" spans="1:3" ht="12.75">
      <c r="A15" s="1" t="s">
        <v>15</v>
      </c>
      <c r="B15" s="11">
        <v>6.963</v>
      </c>
      <c r="C15" s="70"/>
    </row>
    <row r="16" spans="1:3" ht="12.75">
      <c r="A16" s="1" t="s">
        <v>16</v>
      </c>
      <c r="B16" s="11">
        <v>11.5</v>
      </c>
      <c r="C16" s="70"/>
    </row>
    <row r="17" spans="1:3" ht="12.75">
      <c r="A17" s="1" t="s">
        <v>17</v>
      </c>
      <c r="B17" s="12">
        <v>8.11</v>
      </c>
      <c r="C17" s="70"/>
    </row>
    <row r="18" spans="1:3" ht="12.75">
      <c r="A18" t="s">
        <v>2</v>
      </c>
      <c r="B18" s="2">
        <f>SUM(B7:B17)</f>
        <v>210.803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11.56</v>
      </c>
      <c r="C21" s="70"/>
    </row>
    <row r="22" spans="1:3" ht="12.75">
      <c r="A22" s="1" t="s">
        <v>19</v>
      </c>
      <c r="B22" s="7">
        <v>32.64</v>
      </c>
      <c r="C22" s="70"/>
    </row>
    <row r="23" spans="1:3" ht="12.75">
      <c r="A23" s="1" t="s">
        <v>20</v>
      </c>
      <c r="B23" s="7">
        <v>17.73</v>
      </c>
      <c r="C23" s="70"/>
    </row>
    <row r="24" spans="1:3" ht="12.75">
      <c r="A24" s="1" t="s">
        <v>21</v>
      </c>
      <c r="B24" s="8">
        <v>104</v>
      </c>
      <c r="C24" s="70"/>
    </row>
    <row r="25" spans="1:3" ht="12.75">
      <c r="A25" t="s">
        <v>4</v>
      </c>
      <c r="B25" s="2">
        <f>SUM(B21:B24)</f>
        <v>165.93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376.733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-23.512999999999977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0.12115114942528736</v>
      </c>
      <c r="C32" s="70"/>
    </row>
    <row r="33" spans="1:3" ht="12.75">
      <c r="A33" t="s">
        <v>23</v>
      </c>
      <c r="B33" s="13">
        <f>B25/B2</f>
        <v>0.09536206896551724</v>
      </c>
      <c r="C33" s="70"/>
    </row>
    <row r="34" spans="1:3" ht="12.75">
      <c r="A34" t="s">
        <v>27</v>
      </c>
      <c r="B34" s="13">
        <f>B27/B2</f>
        <v>0.2165132183908046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Haakenson, Paulann</cp:lastModifiedBy>
  <cp:lastPrinted>2009-12-11T17:52:44Z</cp:lastPrinted>
  <dcterms:created xsi:type="dcterms:W3CDTF">2005-01-10T15:34:54Z</dcterms:created>
  <dcterms:modified xsi:type="dcterms:W3CDTF">2024-02-02T19:08:02Z</dcterms:modified>
  <cp:category/>
  <cp:version/>
  <cp:contentType/>
  <cp:contentStatus/>
</cp:coreProperties>
</file>