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01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<sst xmlns="http://schemas.openxmlformats.org/spreadsheetml/2006/main" count="711" uniqueCount="156">
  <si>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</si>
  <si>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</si>
  <si>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</si>
  <si>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</si>
  <si>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</si>
  <si>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</si>
  <si>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</si>
  <si>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</si>
  <si>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</si>
  <si>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</si>
  <si>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</si>
  <si>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</si>
  <si>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</si>
  <si>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</si>
  <si>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</si>
  <si>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</si>
  <si>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</si>
  <si>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</si>
  <si>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</si>
  <si>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</si>
  <si>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</si>
  <si>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</si>
  <si>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</si>
  <si>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</si>
  <si>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</si>
  <si>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</si>
  <si>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</si>
  <si>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</si>
  <si>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</si>
  <si>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</si>
  <si>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</si>
  <si>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</si>
  <si>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</si>
  <si>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</si>
  <si>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</si>
  <si>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</si>
  <si>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</si>
  <si>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</si>
  <si>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</si>
  <si>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</si>
  <si>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</si>
  <si>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</si>
  <si>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</si>
  <si>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</si>
  <si>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</si>
  <si>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</si>
  <si>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</si>
  <si>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</si>
  <si>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</si>
  <si>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</si>
  <si>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</si>
  <si>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</si>
  <si>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</si>
  <si>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</si>
  <si>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</si>
  <si>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</si>
  <si>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</si>
  <si>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</si>
  <si>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</si>
  <si>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</si>
  <si>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</si>
  <si>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</si>
  <si>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</si>
  <si>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</si>
  <si>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</si>
  <si>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</si>
  <si>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</si>
  <si>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</si>
  <si>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</si>
  <si>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</si>
  <si>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</si>
  <si>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</si>
  <si>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</si>
  <si>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</si>
  <si>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</si>
  <si>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</si>
  <si>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</si>
  <si>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</si>
  <si>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</si>
  <si>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</si>
  <si>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</si>
  <si>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</si>
  <si>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</si>
  <si>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</si>
  <si>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</si>
  <si>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</si>
  <si>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</si>
  <si>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</si>
  <si>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</si>
  <si>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</si>
  <si>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</si>
  <si>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</si>
  <si>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</si>
  <si>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</si>
  <si>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</si>
  <si>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</si>
  <si>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</si>
  <si>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</si>
  <si>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</si>
  <si>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</si>
  <si>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</si>
  <si>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</si>
  <si>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</si>
  <si>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</si>
  <si>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</si>
  <si>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</si>
  <si>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</si>
  <si>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</si>
  <si>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</si>
  <si>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</si>
  <si>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</si>
  <si>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</si>
  <si>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</si>
  <si>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</si>
  <si>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</si>
  <si>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</si>
  <si>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</si>
  <si>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</si>
  <si>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</si>
  <si>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</si>
  <si>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</si>
  <si>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</si>
  <si>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Includes pre-harvest dessicant</t>
  </si>
  <si>
    <t>Name:</t>
  </si>
  <si>
    <t>Seed treatment and early season foliar fungicide</t>
  </si>
  <si>
    <t>Two ascochyta blight fung. trtmts, more maybe needed</t>
  </si>
  <si>
    <t xml:space="preserve">  Market Price</t>
  </si>
  <si>
    <t>Fungicide for rust would cost $4 plus application</t>
  </si>
  <si>
    <t>Fungicide for alternaria leaf spot</t>
  </si>
  <si>
    <t>seed treatment</t>
  </si>
  <si>
    <t>inoculant, rock roller rent, soil testing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</si>
  <si>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</si>
  <si>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</si>
  <si>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</si>
  <si>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</si>
  <si>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</si>
  <si>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Includes $8 cost for inoculant and fungicide seed treatment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</si>
  <si>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</si>
  <si>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</si>
  <si>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</si>
  <si>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</si>
  <si>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</si>
  <si>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</si>
  <si>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One spraying for head feeding insects</t>
  </si>
  <si>
    <t>Insecticide for cutworms and/or pea aphids would cost $4.</t>
  </si>
  <si>
    <t>Mkt Rev.</t>
  </si>
  <si>
    <t>per Acre</t>
  </si>
  <si>
    <t xml:space="preserve">Dir. Costs </t>
  </si>
  <si>
    <t>Wheat midge &amp; cereal grain aphid insect. would be about $6 each</t>
  </si>
  <si>
    <t xml:space="preserve"> only available by written agreement in most counties of region</t>
  </si>
  <si>
    <t>Insect. for cutworms, pea aphids and/or grasshoppers  ~ $4</t>
  </si>
  <si>
    <t>LARGE CHICKPEA</t>
  </si>
  <si>
    <t>Lg Chickpea</t>
  </si>
  <si>
    <t>Developed by: Ronald Haugen, NDSU Extension Service</t>
  </si>
  <si>
    <t>North Dakota 2023 Projected Crop Budgets - North West</t>
  </si>
  <si>
    <t>Malting barley price.  Feed barley price is estimated at $4.50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</si>
</sst>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19050</xdr:rowOff>
    </xdr:from>
    <xdr:to>
      <xdr:col>10</xdr:col>
      <xdr:colOff>209550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863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2" t="s">
        <v>154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153</v>
      </c>
      <c r="B2" s="84"/>
      <c r="C2" s="84"/>
      <c r="D2" s="84"/>
      <c r="E2" s="84"/>
      <c r="F2" s="84"/>
      <c r="G2" s="84"/>
      <c r="H2" s="84"/>
      <c r="I2" s="84"/>
      <c r="J2" s="84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46" t="s">
        <v>94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95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96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97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98</v>
      </c>
      <c r="B8" s="42"/>
      <c r="C8" s="42"/>
      <c r="D8" s="42"/>
      <c r="E8" s="42"/>
      <c r="F8" s="42"/>
      <c r="G8" s="42"/>
      <c r="H8" s="42"/>
    </row>
    <row r="9" spans="1:8" ht="12.75">
      <c r="A9" s="17" t="s">
        <v>138</v>
      </c>
      <c r="B9" s="42"/>
      <c r="C9" s="42"/>
      <c r="D9" s="42"/>
      <c r="E9" s="42"/>
      <c r="F9" s="42"/>
      <c r="G9" s="42"/>
      <c r="H9" s="42"/>
    </row>
    <row r="10" spans="1:8" ht="12.75">
      <c r="A10" s="17" t="s">
        <v>139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99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46" t="s">
        <v>100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101</v>
      </c>
      <c r="B14" s="42"/>
      <c r="C14" s="42"/>
      <c r="D14" s="42"/>
      <c r="E14" s="42"/>
      <c r="F14" s="42"/>
      <c r="G14" s="42"/>
      <c r="H14" s="42"/>
    </row>
    <row r="15" spans="1:8" ht="12.75">
      <c r="A15" s="74" t="s">
        <v>131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102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103</v>
      </c>
      <c r="B17" s="42"/>
      <c r="C17" s="42"/>
      <c r="D17" s="42"/>
      <c r="E17" s="42"/>
      <c r="F17" s="42"/>
      <c r="G17" s="42"/>
      <c r="H17" s="42"/>
    </row>
    <row r="18" spans="1:8" ht="12.75">
      <c r="A18" s="17" t="s">
        <v>119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104</v>
      </c>
      <c r="B19" s="42"/>
      <c r="C19" s="42"/>
      <c r="E19" s="42"/>
      <c r="F19" s="42"/>
      <c r="G19" s="42"/>
      <c r="H19" s="42"/>
    </row>
    <row r="20" spans="1:8" ht="12.75">
      <c r="A20" s="17" t="s">
        <v>105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106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107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46" t="s">
        <v>108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109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110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111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112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113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7" t="s">
        <v>29</v>
      </c>
    </row>
    <row r="2" spans="1:3" ht="12.75">
      <c r="A2" t="s">
        <v>28</v>
      </c>
      <c r="B2" s="9">
        <v>19</v>
      </c>
      <c r="C2" s="75"/>
    </row>
    <row r="3" spans="1:3" ht="12.75">
      <c r="A3" t="s">
        <v>126</v>
      </c>
      <c r="B3" s="12">
        <v>13.7</v>
      </c>
      <c r="C3" s="75"/>
    </row>
    <row r="4" spans="1:3" ht="12.75">
      <c r="A4" t="s">
        <v>27</v>
      </c>
      <c r="B4" s="2">
        <f>B2*B3</f>
        <v>260.3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24</v>
      </c>
      <c r="C7" s="75"/>
    </row>
    <row r="8" spans="1:3" ht="12.75">
      <c r="A8" s="1" t="s">
        <v>9</v>
      </c>
      <c r="B8" s="11">
        <v>41.2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44.15</v>
      </c>
      <c r="C11" s="75"/>
    </row>
    <row r="12" spans="1:3" ht="12.75">
      <c r="A12" s="1" t="s">
        <v>11</v>
      </c>
      <c r="B12" s="11">
        <v>12</v>
      </c>
      <c r="C12" s="75"/>
    </row>
    <row r="13" spans="1:3" ht="12.75">
      <c r="A13" s="1" t="s">
        <v>13</v>
      </c>
      <c r="B13" s="11">
        <v>18.32</v>
      </c>
      <c r="C13" s="75"/>
    </row>
    <row r="14" spans="1:3" ht="12.75">
      <c r="A14" s="1" t="s">
        <v>14</v>
      </c>
      <c r="B14" s="11">
        <v>19.39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1.75</v>
      </c>
      <c r="C16" s="75"/>
    </row>
    <row r="17" spans="1:3" ht="12.75">
      <c r="A17" s="1" t="s">
        <v>17</v>
      </c>
      <c r="B17" s="12">
        <v>6.03</v>
      </c>
      <c r="C17" s="75"/>
    </row>
    <row r="18" spans="1:3" ht="12.75">
      <c r="A18" t="s">
        <v>2</v>
      </c>
      <c r="B18" s="2">
        <f>SUM(B7:B17)</f>
        <v>166.84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9.1</v>
      </c>
      <c r="C21" s="75"/>
    </row>
    <row r="22" spans="1:3" ht="12.75">
      <c r="A22" s="1" t="s">
        <v>19</v>
      </c>
      <c r="B22" s="7">
        <v>23.06</v>
      </c>
      <c r="C22" s="75"/>
    </row>
    <row r="23" spans="1:3" ht="12.75">
      <c r="A23" s="1" t="s">
        <v>20</v>
      </c>
      <c r="B23" s="7">
        <v>11.57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80.72999999999999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247.57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12.730000000000018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8.781052631578948</v>
      </c>
      <c r="C32" s="75"/>
    </row>
    <row r="33" spans="1:3" ht="12.75">
      <c r="A33" t="s">
        <v>23</v>
      </c>
      <c r="B33" s="2">
        <f>B25/B2</f>
        <v>4.248947368421052</v>
      </c>
      <c r="C33" s="75"/>
    </row>
    <row r="34" spans="1:3" ht="12.75">
      <c r="A34" t="s">
        <v>26</v>
      </c>
      <c r="B34" s="2">
        <f>B27/B2</f>
        <v>13.03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7"/>
    </row>
    <row r="2" spans="1:3" ht="12.75">
      <c r="A2" t="s">
        <v>28</v>
      </c>
      <c r="B2" s="9">
        <v>31</v>
      </c>
      <c r="C2" s="75"/>
    </row>
    <row r="3" spans="1:3" ht="12.75">
      <c r="A3" t="s">
        <v>126</v>
      </c>
      <c r="B3" s="12">
        <v>9</v>
      </c>
      <c r="C3" s="76"/>
    </row>
    <row r="4" spans="1:3" ht="12.75">
      <c r="A4" t="s">
        <v>27</v>
      </c>
      <c r="B4" s="2">
        <f>B2*B3</f>
        <v>279</v>
      </c>
      <c r="C4" s="76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60</v>
      </c>
      <c r="C7" s="75"/>
    </row>
    <row r="8" spans="1:3" ht="12.75">
      <c r="A8" s="1" t="s">
        <v>9</v>
      </c>
      <c r="B8" s="11">
        <v>47.6</v>
      </c>
      <c r="C8" s="75"/>
    </row>
    <row r="9" spans="1:3" ht="12.75">
      <c r="A9" s="1" t="s">
        <v>24</v>
      </c>
      <c r="B9" s="11">
        <v>3</v>
      </c>
      <c r="C9" s="75" t="s">
        <v>129</v>
      </c>
    </row>
    <row r="10" spans="1:3" ht="12.75">
      <c r="A10" s="1" t="s">
        <v>10</v>
      </c>
      <c r="B10" s="11">
        <v>6</v>
      </c>
      <c r="C10" s="75" t="s">
        <v>144</v>
      </c>
    </row>
    <row r="11" spans="1:3" ht="12.75">
      <c r="A11" s="1" t="s">
        <v>12</v>
      </c>
      <c r="B11" s="11">
        <v>14.97</v>
      </c>
      <c r="C11" s="75"/>
    </row>
    <row r="12" spans="1:3" ht="12.75">
      <c r="A12" s="1" t="s">
        <v>11</v>
      </c>
      <c r="B12" s="11">
        <v>7.5</v>
      </c>
      <c r="C12" s="75"/>
    </row>
    <row r="13" spans="1:3" ht="12.75">
      <c r="A13" s="1" t="s">
        <v>13</v>
      </c>
      <c r="B13" s="11">
        <v>19.35</v>
      </c>
      <c r="C13" s="75"/>
    </row>
    <row r="14" spans="1:3" ht="12.75">
      <c r="A14" s="1" t="s">
        <v>14</v>
      </c>
      <c r="B14" s="11">
        <v>19.98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9.75</v>
      </c>
      <c r="C16" s="75" t="s">
        <v>130</v>
      </c>
    </row>
    <row r="17" spans="1:3" ht="12.75">
      <c r="A17" s="1" t="s">
        <v>17</v>
      </c>
      <c r="B17" s="12">
        <v>7.06</v>
      </c>
      <c r="C17" s="75"/>
    </row>
    <row r="18" spans="1:3" ht="12.75">
      <c r="A18" t="s">
        <v>2</v>
      </c>
      <c r="B18" s="2">
        <f>SUM(B7:B17)</f>
        <v>195.20999999999998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9.33</v>
      </c>
      <c r="C21" s="75"/>
    </row>
    <row r="22" spans="1:3" ht="12.75">
      <c r="A22" s="1" t="s">
        <v>19</v>
      </c>
      <c r="B22" s="7">
        <v>24.41</v>
      </c>
      <c r="C22" s="75"/>
    </row>
    <row r="23" spans="1:3" ht="12.75">
      <c r="A23" s="1" t="s">
        <v>20</v>
      </c>
      <c r="B23" s="7">
        <v>11.85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82.59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277.79999999999995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1.2000000000000455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6.297096774193547</v>
      </c>
      <c r="C32" s="75"/>
    </row>
    <row r="33" spans="1:3" ht="12.75">
      <c r="A33" t="s">
        <v>23</v>
      </c>
      <c r="B33" s="2">
        <f>B25/B2</f>
        <v>2.664193548387097</v>
      </c>
      <c r="C33" s="75"/>
    </row>
    <row r="34" spans="1:3" ht="12.75">
      <c r="A34" t="s">
        <v>26</v>
      </c>
      <c r="B34" s="2">
        <f>B27/B2</f>
        <v>8.961290322580643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7" t="s">
        <v>29</v>
      </c>
    </row>
    <row r="2" spans="1:3" ht="12.75">
      <c r="A2" t="s">
        <v>28</v>
      </c>
      <c r="B2" s="9">
        <v>70</v>
      </c>
      <c r="C2" s="75"/>
    </row>
    <row r="3" spans="1:3" ht="12.75">
      <c r="A3" t="s">
        <v>126</v>
      </c>
      <c r="B3" s="12">
        <v>3.02</v>
      </c>
      <c r="C3" s="75"/>
    </row>
    <row r="4" spans="1:3" ht="12.75">
      <c r="A4" t="s">
        <v>27</v>
      </c>
      <c r="B4" s="2">
        <f>B2*B3</f>
        <v>211.4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</v>
      </c>
      <c r="C7" s="75"/>
    </row>
    <row r="8" spans="1:3" ht="12.75">
      <c r="A8" s="1" t="s">
        <v>9</v>
      </c>
      <c r="B8" s="11">
        <v>12.9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84.97</v>
      </c>
      <c r="C11" s="75"/>
    </row>
    <row r="12" spans="1:3" ht="12.75">
      <c r="A12" s="1" t="s">
        <v>11</v>
      </c>
      <c r="B12" s="11">
        <v>12</v>
      </c>
      <c r="C12" s="75"/>
    </row>
    <row r="13" spans="1:3" ht="12.75">
      <c r="A13" s="1" t="s">
        <v>13</v>
      </c>
      <c r="B13" s="11">
        <v>22.46</v>
      </c>
      <c r="C13" s="75"/>
    </row>
    <row r="14" spans="1:3" ht="12.75">
      <c r="A14" s="1" t="s">
        <v>14</v>
      </c>
      <c r="B14" s="11">
        <v>19.54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6.77</v>
      </c>
      <c r="C17" s="75"/>
    </row>
    <row r="18" spans="1:3" ht="12.75">
      <c r="A18" t="s">
        <v>2</v>
      </c>
      <c r="B18" s="2">
        <f>SUM(B7:B17)</f>
        <v>187.39000000000001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9.81</v>
      </c>
      <c r="C21" s="75"/>
    </row>
    <row r="22" spans="1:3" ht="12.75">
      <c r="A22" s="1" t="s">
        <v>19</v>
      </c>
      <c r="B22" s="7">
        <v>23.74</v>
      </c>
      <c r="C22" s="75"/>
    </row>
    <row r="23" spans="1:3" ht="12.75">
      <c r="A23" s="1" t="s">
        <v>20</v>
      </c>
      <c r="B23" s="7">
        <v>12.09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82.64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270.03000000000003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-58.630000000000024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2.677</v>
      </c>
      <c r="C32" s="75"/>
    </row>
    <row r="33" spans="1:3" ht="12.75">
      <c r="A33" t="s">
        <v>23</v>
      </c>
      <c r="B33" s="2">
        <f>B25/B2</f>
        <v>1.1805714285714286</v>
      </c>
      <c r="C33" s="75"/>
    </row>
    <row r="34" spans="1:3" ht="12.75">
      <c r="A34" t="s">
        <v>26</v>
      </c>
      <c r="B34" s="2">
        <f>B27/B2</f>
        <v>3.857571428571429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7" t="s">
        <v>29</v>
      </c>
    </row>
    <row r="2" spans="1:3" ht="12.75">
      <c r="A2" t="s">
        <v>28</v>
      </c>
      <c r="B2" s="9">
        <v>1230</v>
      </c>
      <c r="C2" s="75"/>
    </row>
    <row r="3" spans="1:3" ht="12.75">
      <c r="A3" t="s">
        <v>126</v>
      </c>
      <c r="B3" s="10">
        <v>0.23</v>
      </c>
      <c r="C3" s="75"/>
    </row>
    <row r="4" spans="1:3" ht="12.75">
      <c r="A4" t="s">
        <v>27</v>
      </c>
      <c r="B4" s="2">
        <f>B2*B3</f>
        <v>282.90000000000003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21</v>
      </c>
      <c r="C7" s="75"/>
    </row>
    <row r="8" spans="1:3" ht="12.75">
      <c r="A8" s="1" t="s">
        <v>9</v>
      </c>
      <c r="B8" s="11">
        <v>47.1</v>
      </c>
      <c r="C8" s="79" t="s">
        <v>122</v>
      </c>
    </row>
    <row r="9" spans="1:3" ht="12.75">
      <c r="A9" s="1" t="s">
        <v>24</v>
      </c>
      <c r="B9" s="11">
        <v>16</v>
      </c>
      <c r="C9" s="76" t="s">
        <v>142</v>
      </c>
    </row>
    <row r="10" spans="1:3" ht="12.75">
      <c r="A10" s="1" t="s">
        <v>10</v>
      </c>
      <c r="B10" s="11">
        <v>0</v>
      </c>
      <c r="C10" s="76" t="s">
        <v>150</v>
      </c>
    </row>
    <row r="11" spans="1:3" ht="12.75">
      <c r="A11" s="1" t="s">
        <v>12</v>
      </c>
      <c r="B11" s="11">
        <v>9.85</v>
      </c>
      <c r="C11" s="75"/>
    </row>
    <row r="12" spans="1:3" ht="12.75">
      <c r="A12" s="1" t="s">
        <v>11</v>
      </c>
      <c r="B12" s="11">
        <v>9</v>
      </c>
      <c r="C12" s="75"/>
    </row>
    <row r="13" spans="1:3" ht="12.75">
      <c r="A13" s="1" t="s">
        <v>13</v>
      </c>
      <c r="B13" s="11">
        <v>21.68</v>
      </c>
      <c r="C13" s="75"/>
    </row>
    <row r="14" spans="1:3" ht="12.75">
      <c r="A14" s="1" t="s">
        <v>14</v>
      </c>
      <c r="B14" s="11">
        <v>22.77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9.75</v>
      </c>
      <c r="C16" s="75"/>
    </row>
    <row r="17" spans="1:3" ht="12.75">
      <c r="A17" s="1" t="s">
        <v>17</v>
      </c>
      <c r="B17" s="12">
        <v>5.89</v>
      </c>
      <c r="C17" s="75"/>
    </row>
    <row r="18" spans="1:3" ht="12.75">
      <c r="A18" t="s">
        <v>2</v>
      </c>
      <c r="B18" s="2">
        <f>SUM(B7:B17)</f>
        <v>163.04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9.72</v>
      </c>
      <c r="C21" s="75"/>
    </row>
    <row r="22" spans="1:3" ht="12.75">
      <c r="A22" s="1" t="s">
        <v>19</v>
      </c>
      <c r="B22" s="7">
        <v>27.78</v>
      </c>
      <c r="C22" s="75"/>
    </row>
    <row r="23" spans="1:3" ht="12.75">
      <c r="A23" s="1" t="s">
        <v>20</v>
      </c>
      <c r="B23" s="7">
        <v>13.35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87.85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250.89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32.01000000000005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0.13255284552845528</v>
      </c>
      <c r="C32" s="75"/>
    </row>
    <row r="33" spans="1:3" ht="12.75">
      <c r="A33" t="s">
        <v>23</v>
      </c>
      <c r="B33" s="13">
        <f>B25/B2</f>
        <v>0.07142276422764227</v>
      </c>
      <c r="C33" s="75"/>
    </row>
    <row r="34" spans="1:3" ht="12.75">
      <c r="A34" t="s">
        <v>26</v>
      </c>
      <c r="B34" s="13">
        <f>B27/B2</f>
        <v>0.20397560975609755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77" t="s">
        <v>29</v>
      </c>
    </row>
    <row r="2" spans="1:3" ht="12.75">
      <c r="A2" t="s">
        <v>28</v>
      </c>
      <c r="B2" s="9">
        <v>800</v>
      </c>
      <c r="C2" s="75"/>
    </row>
    <row r="3" spans="1:3" ht="12.75">
      <c r="A3" t="s">
        <v>126</v>
      </c>
      <c r="B3" s="10">
        <v>0.55</v>
      </c>
      <c r="C3" s="75"/>
    </row>
    <row r="4" spans="1:3" ht="12.75">
      <c r="A4" t="s">
        <v>27</v>
      </c>
      <c r="B4" s="26">
        <f>B2*B3</f>
        <v>440.00000000000006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11.27</v>
      </c>
      <c r="C7" s="75"/>
    </row>
    <row r="8" spans="1:3" ht="12.75">
      <c r="A8" s="1" t="s">
        <v>9</v>
      </c>
      <c r="B8" s="11">
        <v>29.6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43.02</v>
      </c>
      <c r="C11" s="75"/>
    </row>
    <row r="12" spans="1:3" ht="12.75">
      <c r="A12" s="1" t="s">
        <v>11</v>
      </c>
      <c r="B12" s="11">
        <v>13</v>
      </c>
      <c r="C12" s="75"/>
    </row>
    <row r="13" spans="1:3" ht="12.75">
      <c r="A13" s="1" t="s">
        <v>13</v>
      </c>
      <c r="B13" s="11">
        <v>18.16</v>
      </c>
      <c r="C13" s="75"/>
    </row>
    <row r="14" spans="1:3" ht="12.75">
      <c r="A14" s="1" t="s">
        <v>14</v>
      </c>
      <c r="B14" s="11">
        <v>18.72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5.34</v>
      </c>
      <c r="C17" s="75"/>
    </row>
    <row r="18" spans="1:3" ht="12.75">
      <c r="A18" t="s">
        <v>2</v>
      </c>
      <c r="B18" s="2">
        <f>SUM(B7:B17)</f>
        <v>147.86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8.97</v>
      </c>
      <c r="C21" s="75"/>
    </row>
    <row r="22" spans="1:3" ht="12.75">
      <c r="A22" s="1" t="s">
        <v>19</v>
      </c>
      <c r="B22" s="7">
        <v>21.15</v>
      </c>
      <c r="C22" s="75"/>
    </row>
    <row r="23" spans="1:3" ht="12.75">
      <c r="A23" s="1" t="s">
        <v>20</v>
      </c>
      <c r="B23" s="7">
        <v>11.33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78.44999999999999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226.31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213.69000000000005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0.18482500000000002</v>
      </c>
      <c r="C32" s="75"/>
    </row>
    <row r="33" spans="1:3" ht="12.75">
      <c r="A33" t="s">
        <v>23</v>
      </c>
      <c r="B33" s="13">
        <f>B25/B2</f>
        <v>0.09806249999999998</v>
      </c>
      <c r="C33" s="75"/>
    </row>
    <row r="34" spans="1:3" ht="12.75">
      <c r="A34" t="s">
        <v>26</v>
      </c>
      <c r="B34" s="13">
        <f>B27/B2</f>
        <v>0.2828875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78</v>
      </c>
      <c r="B1" s="22" t="s">
        <v>0</v>
      </c>
      <c r="C1" s="77" t="s">
        <v>29</v>
      </c>
    </row>
    <row r="2" spans="1:3" ht="12.75">
      <c r="A2" t="s">
        <v>28</v>
      </c>
      <c r="B2" s="9">
        <v>1050</v>
      </c>
      <c r="C2" s="75"/>
    </row>
    <row r="3" spans="1:3" ht="12.75">
      <c r="A3" t="s">
        <v>126</v>
      </c>
      <c r="B3" s="10">
        <v>0.37</v>
      </c>
      <c r="C3" s="75"/>
    </row>
    <row r="4" spans="1:3" ht="12.75">
      <c r="A4" t="s">
        <v>27</v>
      </c>
      <c r="B4" s="2">
        <f>B2*B3</f>
        <v>388.5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11.75</v>
      </c>
      <c r="C7" s="75"/>
    </row>
    <row r="8" spans="1:3" ht="12.75">
      <c r="A8" s="1" t="s">
        <v>9</v>
      </c>
      <c r="B8" s="11">
        <v>23</v>
      </c>
      <c r="C8" s="75"/>
    </row>
    <row r="9" spans="1:3" ht="12.75">
      <c r="A9" s="1" t="s">
        <v>24</v>
      </c>
      <c r="B9" s="11">
        <v>18</v>
      </c>
      <c r="C9" s="76" t="s">
        <v>128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43</v>
      </c>
      <c r="C11" s="75"/>
    </row>
    <row r="12" spans="1:3" ht="12.75">
      <c r="A12" s="1" t="s">
        <v>11</v>
      </c>
      <c r="B12" s="11">
        <v>17</v>
      </c>
      <c r="C12" s="75"/>
    </row>
    <row r="13" spans="1:3" ht="12.75">
      <c r="A13" s="1" t="s">
        <v>13</v>
      </c>
      <c r="B13" s="11">
        <v>16.36</v>
      </c>
      <c r="C13" s="75"/>
    </row>
    <row r="14" spans="1:3" ht="12.75">
      <c r="A14" s="1" t="s">
        <v>14</v>
      </c>
      <c r="B14" s="11">
        <v>17.61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5.83</v>
      </c>
      <c r="C17" s="75"/>
    </row>
    <row r="18" spans="1:3" ht="12.75">
      <c r="A18" t="s">
        <v>2</v>
      </c>
      <c r="B18" s="2">
        <f>SUM(B7:B17)</f>
        <v>161.30000000000004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8.66</v>
      </c>
      <c r="C21" s="75"/>
    </row>
    <row r="22" spans="1:3" ht="12.75">
      <c r="A22" s="1" t="s">
        <v>19</v>
      </c>
      <c r="B22" s="7">
        <v>20.24</v>
      </c>
      <c r="C22" s="75"/>
    </row>
    <row r="23" spans="1:3" ht="12.75">
      <c r="A23" s="1" t="s">
        <v>20</v>
      </c>
      <c r="B23" s="7">
        <v>9.99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75.89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237.19000000000005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151.30999999999995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0.15361904761904766</v>
      </c>
      <c r="C32" s="75"/>
    </row>
    <row r="33" spans="1:3" ht="12.75">
      <c r="A33" t="s">
        <v>23</v>
      </c>
      <c r="B33" s="13">
        <f>B25/B2</f>
        <v>0.07227619047619048</v>
      </c>
      <c r="C33" s="75"/>
    </row>
    <row r="34" spans="1:3" ht="12.75">
      <c r="A34" t="s">
        <v>26</v>
      </c>
      <c r="B34" s="13">
        <f>B27/B2</f>
        <v>0.22589523809523815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7" t="s">
        <v>29</v>
      </c>
    </row>
    <row r="2" spans="1:3" ht="12.75">
      <c r="A2" t="s">
        <v>28</v>
      </c>
      <c r="B2" s="27">
        <v>850</v>
      </c>
      <c r="C2" s="75"/>
    </row>
    <row r="3" spans="1:3" ht="12.75">
      <c r="A3" t="s">
        <v>126</v>
      </c>
      <c r="B3" s="10">
        <v>0.361</v>
      </c>
      <c r="C3" s="75"/>
    </row>
    <row r="4" spans="1:3" ht="12.75">
      <c r="A4" t="s">
        <v>27</v>
      </c>
      <c r="B4" s="2">
        <f>B2*B3</f>
        <v>306.84999999999997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25</v>
      </c>
      <c r="C7" s="75"/>
    </row>
    <row r="8" spans="1:3" ht="12.75">
      <c r="A8" s="1" t="s">
        <v>9</v>
      </c>
      <c r="B8" s="11">
        <v>21.8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28.63</v>
      </c>
      <c r="C11" s="75"/>
    </row>
    <row r="12" spans="1:3" ht="12.75">
      <c r="A12" s="1" t="s">
        <v>11</v>
      </c>
      <c r="B12" s="11">
        <v>6.5</v>
      </c>
      <c r="C12" s="76" t="s">
        <v>137</v>
      </c>
    </row>
    <row r="13" spans="1:3" ht="12.75">
      <c r="A13" s="1" t="s">
        <v>13</v>
      </c>
      <c r="B13" s="11">
        <v>17.53</v>
      </c>
      <c r="C13" s="75"/>
    </row>
    <row r="14" spans="1:3" ht="12.75">
      <c r="A14" s="1" t="s">
        <v>14</v>
      </c>
      <c r="B14" s="11">
        <v>17.93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1.75</v>
      </c>
      <c r="C16" s="75"/>
    </row>
    <row r="17" spans="1:3" ht="12.75">
      <c r="A17" s="1" t="s">
        <v>17</v>
      </c>
      <c r="B17" s="12">
        <v>4.47</v>
      </c>
      <c r="C17" s="75"/>
    </row>
    <row r="18" spans="1:3" ht="12.75">
      <c r="A18" t="s">
        <v>2</v>
      </c>
      <c r="B18" s="2">
        <f>SUM(B7:B17)</f>
        <v>123.60999999999999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8.78</v>
      </c>
      <c r="C21" s="75"/>
    </row>
    <row r="22" spans="1:3" ht="12.75">
      <c r="A22" s="1" t="s">
        <v>19</v>
      </c>
      <c r="B22" s="7">
        <v>20.51</v>
      </c>
      <c r="C22" s="75"/>
    </row>
    <row r="23" spans="1:3" ht="12.75">
      <c r="A23" s="1" t="s">
        <v>20</v>
      </c>
      <c r="B23" s="7">
        <v>10.6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76.89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200.5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106.34999999999997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0.1454235294117647</v>
      </c>
      <c r="C32" s="75"/>
    </row>
    <row r="33" spans="1:3" ht="12.75">
      <c r="A33" t="s">
        <v>23</v>
      </c>
      <c r="B33" s="13">
        <f>B25/B2</f>
        <v>0.09045882352941177</v>
      </c>
      <c r="C33" s="75"/>
    </row>
    <row r="34" spans="1:3" ht="12.75">
      <c r="A34" t="s">
        <v>26</v>
      </c>
      <c r="B34" s="13">
        <f>B27/B2</f>
        <v>0.23588235294117646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7" t="s">
        <v>29</v>
      </c>
    </row>
    <row r="2" spans="1:3" ht="12.75">
      <c r="A2" t="s">
        <v>28</v>
      </c>
      <c r="B2" s="9">
        <v>1300</v>
      </c>
      <c r="C2" s="75"/>
    </row>
    <row r="3" spans="1:3" ht="12.75">
      <c r="A3" t="s">
        <v>126</v>
      </c>
      <c r="B3" s="10">
        <v>0.19</v>
      </c>
      <c r="C3" s="75"/>
    </row>
    <row r="4" spans="1:3" ht="12.75">
      <c r="A4" t="s">
        <v>27</v>
      </c>
      <c r="B4" s="2">
        <f>B2*B3</f>
        <v>247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15</v>
      </c>
      <c r="C7" s="75"/>
    </row>
    <row r="8" spans="1:3" ht="12.75">
      <c r="A8" s="1" t="s">
        <v>9</v>
      </c>
      <c r="B8" s="11">
        <v>11.7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33.75</v>
      </c>
      <c r="C11" s="75"/>
    </row>
    <row r="12" spans="1:3" ht="12.75">
      <c r="A12" s="1" t="s">
        <v>11</v>
      </c>
      <c r="B12" s="11">
        <v>0</v>
      </c>
      <c r="C12" s="75"/>
    </row>
    <row r="13" spans="1:3" ht="12.75">
      <c r="A13" s="1" t="s">
        <v>13</v>
      </c>
      <c r="B13" s="11">
        <v>18.67</v>
      </c>
      <c r="C13" s="75"/>
    </row>
    <row r="14" spans="1:3" ht="12.75">
      <c r="A14" s="1" t="s">
        <v>14</v>
      </c>
      <c r="B14" s="11">
        <v>18.27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3.98</v>
      </c>
      <c r="C17" s="75"/>
    </row>
    <row r="18" spans="1:3" ht="12.75">
      <c r="A18" t="s">
        <v>2</v>
      </c>
      <c r="B18" s="2">
        <f>SUM(B7:B17)</f>
        <v>110.12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8.96</v>
      </c>
      <c r="C21" s="75"/>
    </row>
    <row r="22" spans="1:3" ht="12.75">
      <c r="A22" s="1" t="s">
        <v>19</v>
      </c>
      <c r="B22" s="7">
        <v>21.18</v>
      </c>
      <c r="C22" s="75"/>
    </row>
    <row r="23" spans="1:3" ht="12.75">
      <c r="A23" s="1" t="s">
        <v>20</v>
      </c>
      <c r="B23" s="7">
        <v>10.93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78.07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188.19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58.81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13">
        <f>B18/B2</f>
        <v>0.08470769230769232</v>
      </c>
      <c r="C32" s="75"/>
    </row>
    <row r="33" spans="1:3" ht="12.75">
      <c r="A33" t="s">
        <v>23</v>
      </c>
      <c r="B33" s="13">
        <f>B25/B2</f>
        <v>0.060053846153846145</v>
      </c>
      <c r="C33" s="75"/>
    </row>
    <row r="34" spans="1:3" ht="12.75">
      <c r="A34" t="s">
        <v>26</v>
      </c>
      <c r="B34" s="13">
        <f>B27/B2</f>
        <v>0.14476153846153847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151</v>
      </c>
      <c r="B1" s="22" t="s">
        <v>0</v>
      </c>
      <c r="C1" s="77" t="s">
        <v>29</v>
      </c>
    </row>
    <row r="2" spans="1:3" ht="12.75">
      <c r="A2" t="s">
        <v>28</v>
      </c>
      <c r="B2" s="9">
        <v>1400</v>
      </c>
      <c r="C2" s="75"/>
    </row>
    <row r="3" spans="1:3" ht="12.75">
      <c r="A3" t="s">
        <v>126</v>
      </c>
      <c r="B3" s="12">
        <v>0.3</v>
      </c>
      <c r="C3" s="75"/>
    </row>
    <row r="4" spans="1:3" ht="12.75">
      <c r="A4" t="s">
        <v>27</v>
      </c>
      <c r="B4" s="2">
        <f>B2*B3</f>
        <v>420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84</v>
      </c>
      <c r="C7" s="76"/>
    </row>
    <row r="8" spans="1:3" ht="12.75">
      <c r="A8" s="1" t="s">
        <v>9</v>
      </c>
      <c r="B8" s="11">
        <v>56.2</v>
      </c>
      <c r="C8" s="75"/>
    </row>
    <row r="9" spans="1:3" ht="12.75">
      <c r="A9" s="1" t="s">
        <v>24</v>
      </c>
      <c r="B9" s="11">
        <v>36</v>
      </c>
      <c r="C9" s="76" t="s">
        <v>125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30.15</v>
      </c>
      <c r="C11" s="75"/>
    </row>
    <row r="12" spans="1:3" ht="12.75">
      <c r="A12" s="1" t="s">
        <v>11</v>
      </c>
      <c r="B12" s="11">
        <v>9.5</v>
      </c>
      <c r="C12" s="75"/>
    </row>
    <row r="13" spans="1:3" ht="12.75">
      <c r="A13" s="1" t="s">
        <v>13</v>
      </c>
      <c r="B13" s="11">
        <v>22.49</v>
      </c>
      <c r="C13" s="75"/>
    </row>
    <row r="14" spans="1:3" ht="12.75">
      <c r="A14" s="1" t="s">
        <v>14</v>
      </c>
      <c r="B14" s="11">
        <v>23.74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10.16</v>
      </c>
      <c r="C17" s="75"/>
    </row>
    <row r="18" spans="1:3" ht="12.75">
      <c r="A18" t="s">
        <v>2</v>
      </c>
      <c r="B18" s="2">
        <f>SUM(B7:B17)</f>
        <v>280.99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9.94</v>
      </c>
      <c r="C21" s="75"/>
    </row>
    <row r="22" spans="1:3" ht="12.75">
      <c r="A22" s="1" t="s">
        <v>19</v>
      </c>
      <c r="B22" s="7">
        <v>28.65</v>
      </c>
      <c r="C22" s="75"/>
    </row>
    <row r="23" spans="1:3" ht="12.75">
      <c r="A23" s="1" t="s">
        <v>20</v>
      </c>
      <c r="B23" s="7">
        <v>13.9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89.49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370.48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49.51999999999998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0.20070714285714286</v>
      </c>
      <c r="C32" s="75"/>
    </row>
    <row r="33" spans="1:3" ht="12.75">
      <c r="A33" t="s">
        <v>23</v>
      </c>
      <c r="B33" s="13">
        <f>B25/B2</f>
        <v>0.06392142857142857</v>
      </c>
      <c r="C33" s="75"/>
    </row>
    <row r="34" spans="1:3" ht="12.75">
      <c r="A34" t="s">
        <v>26</v>
      </c>
      <c r="B34" s="13">
        <f>B27/B2</f>
        <v>0.26462857142857144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7" t="s">
        <v>29</v>
      </c>
    </row>
    <row r="2" spans="1:3" ht="12.75">
      <c r="A2" t="s">
        <v>28</v>
      </c>
      <c r="B2" s="9">
        <v>43</v>
      </c>
      <c r="C2" s="75"/>
    </row>
    <row r="3" spans="1:3" ht="12.75">
      <c r="A3" t="s">
        <v>126</v>
      </c>
      <c r="B3" s="10">
        <v>6.84</v>
      </c>
      <c r="C3" s="75"/>
    </row>
    <row r="4" spans="1:3" ht="12.75">
      <c r="A4" t="s">
        <v>27</v>
      </c>
      <c r="B4" s="2">
        <f>B2*B3</f>
        <v>294.12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13.5</v>
      </c>
      <c r="C7" s="75"/>
    </row>
    <row r="8" spans="1:3" ht="12.75">
      <c r="A8" s="1" t="s">
        <v>9</v>
      </c>
      <c r="B8" s="11">
        <v>31.7</v>
      </c>
      <c r="C8" s="75"/>
    </row>
    <row r="9" spans="1:3" ht="12.75">
      <c r="A9" s="1" t="s">
        <v>24</v>
      </c>
      <c r="B9" s="11">
        <v>10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100.3</v>
      </c>
      <c r="C11" s="75"/>
    </row>
    <row r="12" spans="1:3" ht="12.75">
      <c r="A12" s="1" t="s">
        <v>11</v>
      </c>
      <c r="B12" s="11">
        <v>8</v>
      </c>
      <c r="C12" s="75"/>
    </row>
    <row r="13" spans="1:3" ht="12.75">
      <c r="A13" s="1" t="s">
        <v>13</v>
      </c>
      <c r="B13" s="11">
        <v>17.52</v>
      </c>
      <c r="C13" s="75"/>
    </row>
    <row r="14" spans="1:3" ht="12.75">
      <c r="A14" s="1" t="s">
        <v>14</v>
      </c>
      <c r="B14" s="11">
        <v>17.37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7.77</v>
      </c>
      <c r="C17" s="75"/>
    </row>
    <row r="18" spans="1:3" ht="12.75">
      <c r="A18" t="s">
        <v>2</v>
      </c>
      <c r="B18" s="2">
        <f>SUM(B7:B17)</f>
        <v>214.91000000000003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8.77</v>
      </c>
      <c r="C21" s="75"/>
    </row>
    <row r="22" spans="1:3" ht="12.75">
      <c r="A22" s="1" t="s">
        <v>19</v>
      </c>
      <c r="B22" s="7">
        <v>20.49</v>
      </c>
      <c r="C22" s="75"/>
    </row>
    <row r="23" spans="1:3" ht="12.75">
      <c r="A23" s="1" t="s">
        <v>20</v>
      </c>
      <c r="B23" s="7">
        <v>9.82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76.08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290.99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3.1299999999999955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4.997906976744186</v>
      </c>
      <c r="C32" s="75"/>
    </row>
    <row r="33" spans="1:3" ht="12.75">
      <c r="A33" t="s">
        <v>23</v>
      </c>
      <c r="B33" s="2">
        <f>B25/B2</f>
        <v>1.7693023255813953</v>
      </c>
      <c r="C33" s="75"/>
    </row>
    <row r="34" spans="1:3" ht="12.75">
      <c r="A34" t="s">
        <v>26</v>
      </c>
      <c r="B34" s="2">
        <f>B27/B2</f>
        <v>6.767209302325582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48"/>
      <c r="B1" s="49" t="s">
        <v>145</v>
      </c>
      <c r="C1" s="49" t="s">
        <v>115</v>
      </c>
      <c r="D1" s="49" t="s">
        <v>114</v>
      </c>
      <c r="E1" s="50" t="s">
        <v>70</v>
      </c>
      <c r="F1" s="49" t="s">
        <v>65</v>
      </c>
      <c r="G1" s="49" t="s">
        <v>65</v>
      </c>
      <c r="H1" s="51" t="s">
        <v>65</v>
      </c>
    </row>
    <row r="2" spans="1:8" ht="12.75">
      <c r="A2" s="52" t="s">
        <v>62</v>
      </c>
      <c r="B2" s="15" t="s">
        <v>146</v>
      </c>
      <c r="C2" s="15" t="s">
        <v>146</v>
      </c>
      <c r="D2" s="44" t="s">
        <v>115</v>
      </c>
      <c r="E2" s="47" t="s">
        <v>71</v>
      </c>
      <c r="F2" s="15" t="s">
        <v>63</v>
      </c>
      <c r="G2" s="15" t="s">
        <v>147</v>
      </c>
      <c r="H2" s="53" t="s">
        <v>64</v>
      </c>
    </row>
    <row r="3" spans="1:8" ht="12.75">
      <c r="A3" s="54" t="s">
        <v>48</v>
      </c>
      <c r="B3" s="45">
        <f>HRSW!B4</f>
        <v>307.71</v>
      </c>
      <c r="C3" s="45">
        <f>HRSW!B18</f>
        <v>213.03999999999996</v>
      </c>
      <c r="D3" s="16">
        <f>B3-C3</f>
        <v>94.67000000000002</v>
      </c>
      <c r="E3" s="18">
        <v>1500</v>
      </c>
      <c r="F3" s="19">
        <f aca="true" t="shared" si="0" ref="F3:F20">B3*E3</f>
        <v>461564.99999999994</v>
      </c>
      <c r="G3" s="19">
        <f aca="true" t="shared" si="1" ref="G3:G20">E3*C3</f>
        <v>319559.99999999994</v>
      </c>
      <c r="H3" s="33">
        <f>F3-G3</f>
        <v>142005</v>
      </c>
    </row>
    <row r="4" spans="1:8" ht="12.75">
      <c r="A4" s="54" t="s">
        <v>49</v>
      </c>
      <c r="B4" s="45">
        <f>Durum!B4</f>
        <v>320.04</v>
      </c>
      <c r="C4" s="45">
        <f>Durum!B18</f>
        <v>212.49</v>
      </c>
      <c r="D4" s="16">
        <f aca="true" t="shared" si="2" ref="D4:D20">B4-C4</f>
        <v>107.55000000000001</v>
      </c>
      <c r="E4" s="18">
        <v>400</v>
      </c>
      <c r="F4" s="19">
        <f t="shared" si="0"/>
        <v>128016.00000000001</v>
      </c>
      <c r="G4" s="19">
        <f t="shared" si="1"/>
        <v>84996</v>
      </c>
      <c r="H4" s="33">
        <f aca="true" t="shared" si="3" ref="H4:H19">F4-G4</f>
        <v>43020.000000000015</v>
      </c>
    </row>
    <row r="5" spans="1:8" ht="12.75">
      <c r="A5" s="54" t="s">
        <v>50</v>
      </c>
      <c r="B5" s="45">
        <f>Barley!B4</f>
        <v>389.4</v>
      </c>
      <c r="C5" s="45">
        <f>Barley!B18</f>
        <v>198.57</v>
      </c>
      <c r="D5" s="16">
        <f t="shared" si="2"/>
        <v>190.82999999999998</v>
      </c>
      <c r="E5" s="18">
        <v>0</v>
      </c>
      <c r="F5" s="19">
        <f t="shared" si="0"/>
        <v>0</v>
      </c>
      <c r="G5" s="19">
        <f t="shared" si="1"/>
        <v>0</v>
      </c>
      <c r="H5" s="33">
        <f t="shared" si="3"/>
        <v>0</v>
      </c>
    </row>
    <row r="6" spans="1:8" ht="12.75">
      <c r="A6" s="54" t="s">
        <v>25</v>
      </c>
      <c r="B6" s="45">
        <f>Corn!B4</f>
        <v>514.5</v>
      </c>
      <c r="C6" s="45">
        <f>Corn!B18</f>
        <v>318.66999999999996</v>
      </c>
      <c r="D6" s="16">
        <f t="shared" si="2"/>
        <v>195.83000000000004</v>
      </c>
      <c r="E6" s="18">
        <v>0</v>
      </c>
      <c r="F6" s="19">
        <f t="shared" si="0"/>
        <v>0</v>
      </c>
      <c r="G6" s="19">
        <f t="shared" si="1"/>
        <v>0</v>
      </c>
      <c r="H6" s="33">
        <f t="shared" si="3"/>
        <v>0</v>
      </c>
    </row>
    <row r="7" spans="1:8" ht="12.75">
      <c r="A7" s="54" t="s">
        <v>133</v>
      </c>
      <c r="B7" s="45">
        <f>Soy!B4</f>
        <v>278.3</v>
      </c>
      <c r="C7" s="45">
        <f>Soy!B18</f>
        <v>158.59999999999997</v>
      </c>
      <c r="D7" s="16">
        <f>B7-C7</f>
        <v>119.70000000000005</v>
      </c>
      <c r="E7" s="18">
        <v>0</v>
      </c>
      <c r="F7" s="19">
        <f>B7*E7</f>
        <v>0</v>
      </c>
      <c r="G7" s="19">
        <f>E7*C7</f>
        <v>0</v>
      </c>
      <c r="H7" s="33">
        <f>F7-G7</f>
        <v>0</v>
      </c>
    </row>
    <row r="8" spans="1:8" ht="12.75">
      <c r="A8" s="54" t="s">
        <v>51</v>
      </c>
      <c r="B8" s="45">
        <f>Oil_SF!B4</f>
        <v>384.65</v>
      </c>
      <c r="C8" s="45">
        <f>Oil_SF!B18</f>
        <v>234.18</v>
      </c>
      <c r="D8" s="16">
        <f t="shared" si="2"/>
        <v>150.46999999999997</v>
      </c>
      <c r="E8" s="18">
        <v>0</v>
      </c>
      <c r="F8" s="19">
        <f t="shared" si="0"/>
        <v>0</v>
      </c>
      <c r="G8" s="19">
        <f t="shared" si="1"/>
        <v>0</v>
      </c>
      <c r="H8" s="33">
        <f t="shared" si="3"/>
        <v>0</v>
      </c>
    </row>
    <row r="9" spans="1:8" ht="12.75">
      <c r="A9" s="54" t="s">
        <v>52</v>
      </c>
      <c r="B9" s="45">
        <f>Canola!B4</f>
        <v>456.75</v>
      </c>
      <c r="C9" s="45">
        <f>Canola!B18</f>
        <v>296.24999999999994</v>
      </c>
      <c r="D9" s="16">
        <f t="shared" si="2"/>
        <v>160.50000000000006</v>
      </c>
      <c r="E9" s="18">
        <v>500</v>
      </c>
      <c r="F9" s="19">
        <f t="shared" si="0"/>
        <v>228375</v>
      </c>
      <c r="G9" s="19">
        <f t="shared" si="1"/>
        <v>148124.99999999997</v>
      </c>
      <c r="H9" s="33">
        <f t="shared" si="3"/>
        <v>80250.00000000003</v>
      </c>
    </row>
    <row r="10" spans="1:8" ht="12.75">
      <c r="A10" s="54" t="s">
        <v>53</v>
      </c>
      <c r="B10" s="45">
        <f>Flax!B4</f>
        <v>260.3</v>
      </c>
      <c r="C10" s="45">
        <f>Flax!B18</f>
        <v>166.84</v>
      </c>
      <c r="D10" s="16">
        <f t="shared" si="2"/>
        <v>93.46000000000001</v>
      </c>
      <c r="E10" s="18">
        <v>400</v>
      </c>
      <c r="F10" s="19">
        <f t="shared" si="0"/>
        <v>104120</v>
      </c>
      <c r="G10" s="19">
        <f t="shared" si="1"/>
        <v>66736</v>
      </c>
      <c r="H10" s="33">
        <f t="shared" si="3"/>
        <v>37384</v>
      </c>
    </row>
    <row r="11" spans="1:8" ht="12.75">
      <c r="A11" s="54" t="s">
        <v>56</v>
      </c>
      <c r="B11" s="45">
        <f>Peas!B4</f>
        <v>279</v>
      </c>
      <c r="C11" s="45">
        <f>Peas!B18</f>
        <v>195.20999999999998</v>
      </c>
      <c r="D11" s="16">
        <f t="shared" si="2"/>
        <v>83.79000000000002</v>
      </c>
      <c r="E11" s="18">
        <v>0</v>
      </c>
      <c r="F11" s="19">
        <f t="shared" si="0"/>
        <v>0</v>
      </c>
      <c r="G11" s="19">
        <f t="shared" si="1"/>
        <v>0</v>
      </c>
      <c r="H11" s="33">
        <f t="shared" si="3"/>
        <v>0</v>
      </c>
    </row>
    <row r="12" spans="1:8" ht="12.75">
      <c r="A12" s="54" t="s">
        <v>57</v>
      </c>
      <c r="B12" s="45">
        <f>Oats!B4</f>
        <v>211.4</v>
      </c>
      <c r="C12" s="45">
        <f>Oats!B18</f>
        <v>187.39000000000001</v>
      </c>
      <c r="D12" s="16">
        <f t="shared" si="2"/>
        <v>24.00999999999999</v>
      </c>
      <c r="E12" s="18">
        <v>0</v>
      </c>
      <c r="F12" s="19">
        <f t="shared" si="0"/>
        <v>0</v>
      </c>
      <c r="G12" s="19">
        <f t="shared" si="1"/>
        <v>0</v>
      </c>
      <c r="H12" s="33">
        <f t="shared" si="3"/>
        <v>0</v>
      </c>
    </row>
    <row r="13" spans="1:8" ht="12.75">
      <c r="A13" s="54" t="s">
        <v>58</v>
      </c>
      <c r="B13" s="45">
        <f>Lentil!B4</f>
        <v>282.90000000000003</v>
      </c>
      <c r="C13" s="45">
        <f>Lentil!B18</f>
        <v>163.04</v>
      </c>
      <c r="D13" s="16">
        <f t="shared" si="2"/>
        <v>119.86000000000004</v>
      </c>
      <c r="E13" s="18">
        <v>0</v>
      </c>
      <c r="F13" s="19">
        <f t="shared" si="0"/>
        <v>0</v>
      </c>
      <c r="G13" s="19">
        <f t="shared" si="1"/>
        <v>0</v>
      </c>
      <c r="H13" s="33">
        <f t="shared" si="3"/>
        <v>0</v>
      </c>
    </row>
    <row r="14" spans="1:8" ht="12.75">
      <c r="A14" s="54" t="s">
        <v>54</v>
      </c>
      <c r="B14" s="45">
        <f>Mustard!B4</f>
        <v>440.00000000000006</v>
      </c>
      <c r="C14" s="45">
        <f>Mustard!B18</f>
        <v>147.86</v>
      </c>
      <c r="D14" s="16">
        <f t="shared" si="2"/>
        <v>292.14000000000004</v>
      </c>
      <c r="E14" s="18">
        <v>0</v>
      </c>
      <c r="F14" s="19">
        <f t="shared" si="0"/>
        <v>0</v>
      </c>
      <c r="G14" s="19">
        <f t="shared" si="1"/>
        <v>0</v>
      </c>
      <c r="H14" s="33">
        <f t="shared" si="3"/>
        <v>0</v>
      </c>
    </row>
    <row r="15" spans="1:8" ht="12.75">
      <c r="A15" s="55" t="s">
        <v>79</v>
      </c>
      <c r="B15" s="45">
        <f>Saffl!B4</f>
        <v>388.5</v>
      </c>
      <c r="C15" s="45">
        <f>Saffl!B18</f>
        <v>161.30000000000004</v>
      </c>
      <c r="D15" s="16">
        <f t="shared" si="2"/>
        <v>227.19999999999996</v>
      </c>
      <c r="E15" s="18">
        <v>0</v>
      </c>
      <c r="F15" s="19">
        <f t="shared" si="0"/>
        <v>0</v>
      </c>
      <c r="G15" s="19">
        <f t="shared" si="1"/>
        <v>0</v>
      </c>
      <c r="H15" s="33">
        <f>F15-G15</f>
        <v>0</v>
      </c>
    </row>
    <row r="16" spans="1:8" ht="12.75">
      <c r="A16" s="54" t="s">
        <v>55</v>
      </c>
      <c r="B16" s="45">
        <f>Buckwht!B4</f>
        <v>306.84999999999997</v>
      </c>
      <c r="C16" s="45">
        <f>Buckwht!B18</f>
        <v>123.60999999999999</v>
      </c>
      <c r="D16" s="16">
        <f t="shared" si="2"/>
        <v>183.23999999999998</v>
      </c>
      <c r="E16" s="18">
        <v>0</v>
      </c>
      <c r="F16" s="19">
        <f t="shared" si="0"/>
        <v>0</v>
      </c>
      <c r="G16" s="19">
        <f t="shared" si="1"/>
        <v>0</v>
      </c>
      <c r="H16" s="33">
        <f t="shared" si="3"/>
        <v>0</v>
      </c>
    </row>
    <row r="17" spans="1:8" ht="12.75">
      <c r="A17" s="54" t="s">
        <v>59</v>
      </c>
      <c r="B17" s="45">
        <f>Millet!B4</f>
        <v>247</v>
      </c>
      <c r="C17" s="45">
        <f>Millet!B18</f>
        <v>110.12</v>
      </c>
      <c r="D17" s="16">
        <f t="shared" si="2"/>
        <v>136.88</v>
      </c>
      <c r="E17" s="18">
        <v>0</v>
      </c>
      <c r="F17" s="19">
        <f t="shared" si="0"/>
        <v>0</v>
      </c>
      <c r="G17" s="19">
        <f t="shared" si="1"/>
        <v>0</v>
      </c>
      <c r="H17" s="33">
        <f t="shared" si="3"/>
        <v>0</v>
      </c>
    </row>
    <row r="18" spans="1:8" ht="12.75">
      <c r="A18" s="54" t="s">
        <v>60</v>
      </c>
      <c r="B18" s="45">
        <f>HRWW!B4</f>
        <v>294.12</v>
      </c>
      <c r="C18" s="45">
        <f>HRWW!B18</f>
        <v>214.91000000000003</v>
      </c>
      <c r="D18" s="16">
        <f t="shared" si="2"/>
        <v>79.20999999999998</v>
      </c>
      <c r="E18" s="18">
        <v>0</v>
      </c>
      <c r="F18" s="19">
        <f t="shared" si="0"/>
        <v>0</v>
      </c>
      <c r="G18" s="19">
        <f t="shared" si="1"/>
        <v>0</v>
      </c>
      <c r="H18" s="33">
        <f t="shared" si="3"/>
        <v>0</v>
      </c>
    </row>
    <row r="19" spans="1:8" ht="12.75">
      <c r="A19" s="54" t="s">
        <v>61</v>
      </c>
      <c r="B19" s="45">
        <f>Rye!B4</f>
        <v>258.8</v>
      </c>
      <c r="C19" s="45">
        <f>Rye!B18</f>
        <v>171.51999999999998</v>
      </c>
      <c r="D19" s="16">
        <f t="shared" si="2"/>
        <v>87.28000000000003</v>
      </c>
      <c r="E19" s="18">
        <v>0</v>
      </c>
      <c r="F19" s="19">
        <f t="shared" si="0"/>
        <v>0</v>
      </c>
      <c r="G19" s="19">
        <f t="shared" si="1"/>
        <v>0</v>
      </c>
      <c r="H19" s="33">
        <f t="shared" si="3"/>
        <v>0</v>
      </c>
    </row>
    <row r="20" spans="1:8" ht="12.75">
      <c r="A20" s="80" t="s">
        <v>152</v>
      </c>
      <c r="B20" s="45">
        <f>Chickpea!B4</f>
        <v>420</v>
      </c>
      <c r="C20" s="45">
        <f>Chickpea!B18</f>
        <v>280.99</v>
      </c>
      <c r="D20" s="16">
        <f t="shared" si="2"/>
        <v>139.01</v>
      </c>
      <c r="E20" s="18">
        <v>0</v>
      </c>
      <c r="F20" s="19">
        <f t="shared" si="0"/>
        <v>0</v>
      </c>
      <c r="G20" s="19">
        <f t="shared" si="1"/>
        <v>0</v>
      </c>
      <c r="H20" s="33">
        <f>F20-G20</f>
        <v>0</v>
      </c>
    </row>
    <row r="21" spans="1:8" ht="12.75">
      <c r="A21" s="36" t="s">
        <v>74</v>
      </c>
      <c r="B21" s="14"/>
      <c r="C21" s="25"/>
      <c r="D21" s="14"/>
      <c r="E21" s="20">
        <f>SUM(E3:E20)</f>
        <v>2800</v>
      </c>
      <c r="F21" s="20">
        <f>SUM(F3:F20)</f>
        <v>922076</v>
      </c>
      <c r="G21" s="20">
        <f>SUM(G3:G20)</f>
        <v>619416.9999999999</v>
      </c>
      <c r="H21" s="37">
        <f>SUM(H3:H20)</f>
        <v>302659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6" t="s">
        <v>47</v>
      </c>
      <c r="D23" s="86"/>
      <c r="E23" s="86"/>
      <c r="F23" s="3"/>
      <c r="G23" s="3"/>
      <c r="H23" s="3"/>
    </row>
    <row r="24" spans="1:8" ht="12.75">
      <c r="A24" s="56" t="s">
        <v>72</v>
      </c>
      <c r="B24" s="57"/>
      <c r="C24" s="57"/>
      <c r="D24" s="58"/>
      <c r="E24" s="57" t="s">
        <v>73</v>
      </c>
      <c r="F24" s="57"/>
      <c r="G24" s="57"/>
      <c r="H24" s="59"/>
    </row>
    <row r="25" spans="1:8" ht="12.75">
      <c r="A25" s="54" t="s">
        <v>27</v>
      </c>
      <c r="B25" s="4"/>
      <c r="C25" s="19">
        <f>F21</f>
        <v>922076</v>
      </c>
      <c r="D25" s="4"/>
      <c r="E25" s="4" t="s">
        <v>67</v>
      </c>
      <c r="F25" s="4"/>
      <c r="G25" s="60">
        <f>G21</f>
        <v>619416.9999999999</v>
      </c>
      <c r="H25" s="61"/>
    </row>
    <row r="26" spans="1:8" ht="12.75">
      <c r="A26" s="87" t="s">
        <v>141</v>
      </c>
      <c r="B26" s="88"/>
      <c r="C26" s="66">
        <v>0</v>
      </c>
      <c r="D26" s="67" t="s">
        <v>69</v>
      </c>
      <c r="E26" s="88" t="s">
        <v>116</v>
      </c>
      <c r="F26" s="88"/>
      <c r="G26" s="66">
        <v>51300</v>
      </c>
      <c r="H26" s="68" t="s">
        <v>69</v>
      </c>
    </row>
    <row r="27" spans="1:11" ht="12.75">
      <c r="A27" s="89"/>
      <c r="B27" s="85"/>
      <c r="C27" s="66">
        <v>0</v>
      </c>
      <c r="D27" s="4"/>
      <c r="E27" s="88" t="s">
        <v>66</v>
      </c>
      <c r="F27" s="88"/>
      <c r="G27" s="66">
        <v>103600</v>
      </c>
      <c r="H27" s="63"/>
      <c r="K27" s="69"/>
    </row>
    <row r="28" spans="1:8" ht="12.75">
      <c r="A28" s="89"/>
      <c r="B28" s="85"/>
      <c r="C28" s="66">
        <v>0</v>
      </c>
      <c r="D28" s="4"/>
      <c r="E28" s="88" t="s">
        <v>117</v>
      </c>
      <c r="F28" s="88"/>
      <c r="G28" s="66">
        <v>0</v>
      </c>
      <c r="H28" s="63"/>
    </row>
    <row r="29" spans="1:8" ht="12.75">
      <c r="A29" s="89"/>
      <c r="B29" s="85"/>
      <c r="C29" s="66">
        <v>0</v>
      </c>
      <c r="D29" s="4"/>
      <c r="E29" s="88" t="s">
        <v>68</v>
      </c>
      <c r="F29" s="88"/>
      <c r="G29" s="66">
        <v>0</v>
      </c>
      <c r="H29" s="63"/>
    </row>
    <row r="30" spans="1:8" ht="12.75">
      <c r="A30" s="89"/>
      <c r="B30" s="85"/>
      <c r="C30" s="66">
        <v>0</v>
      </c>
      <c r="D30" s="4"/>
      <c r="E30" s="85" t="s">
        <v>140</v>
      </c>
      <c r="F30" s="85"/>
      <c r="G30" s="66">
        <v>0</v>
      </c>
      <c r="H30" s="63"/>
    </row>
    <row r="31" spans="1:8" ht="12.75">
      <c r="A31" s="89"/>
      <c r="B31" s="85"/>
      <c r="C31" s="66">
        <v>0</v>
      </c>
      <c r="D31" s="4"/>
      <c r="E31" s="85"/>
      <c r="F31" s="85"/>
      <c r="G31" s="66">
        <v>0</v>
      </c>
      <c r="H31" s="63"/>
    </row>
    <row r="32" spans="1:8" ht="12.75">
      <c r="A32" s="89" t="s">
        <v>76</v>
      </c>
      <c r="B32" s="85"/>
      <c r="C32" s="70">
        <v>0</v>
      </c>
      <c r="D32" s="62"/>
      <c r="E32" s="85" t="s">
        <v>75</v>
      </c>
      <c r="F32" s="85"/>
      <c r="G32" s="70">
        <v>14300</v>
      </c>
      <c r="H32" s="63"/>
    </row>
    <row r="33" spans="1:8" ht="12.75">
      <c r="A33" s="54" t="s">
        <v>65</v>
      </c>
      <c r="B33" s="4"/>
      <c r="C33" s="19">
        <f>SUM(C25:C32)</f>
        <v>922076</v>
      </c>
      <c r="D33" s="4"/>
      <c r="E33" s="4" t="s">
        <v>65</v>
      </c>
      <c r="F33" s="4"/>
      <c r="G33" s="31">
        <f>SUM(G25:G32)</f>
        <v>788616.9999999999</v>
      </c>
      <c r="H33" s="61"/>
    </row>
    <row r="34" spans="1:8" ht="12.75">
      <c r="A34" s="64" t="s">
        <v>118</v>
      </c>
      <c r="B34" s="3"/>
      <c r="C34" s="3"/>
      <c r="D34" s="3"/>
      <c r="E34" s="3"/>
      <c r="F34" s="3"/>
      <c r="G34" s="71">
        <f>C33-G33</f>
        <v>133459.00000000012</v>
      </c>
      <c r="H34" s="65"/>
    </row>
    <row r="35" ht="12.75">
      <c r="G35" s="6"/>
    </row>
    <row r="36" spans="1:8" ht="12.75">
      <c r="A36" s="74" t="s">
        <v>123</v>
      </c>
      <c r="B36" s="90"/>
      <c r="C36" s="90"/>
      <c r="D36" s="90"/>
      <c r="E36" s="90"/>
      <c r="F36" s="72" t="s">
        <v>120</v>
      </c>
      <c r="G36" s="91"/>
      <c r="H36" s="91"/>
    </row>
    <row r="37" spans="3:6" ht="12.75">
      <c r="C37" s="73"/>
      <c r="D37" s="73"/>
      <c r="E37" s="73"/>
      <c r="F37" s="73"/>
    </row>
    <row r="38" spans="1:12" ht="12.75">
      <c r="A38" t="s">
        <v>29</v>
      </c>
      <c r="B38" s="92" t="s">
        <v>121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 ht="12.7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1" ht="12.75">
      <c r="A41" t="s">
        <v>93</v>
      </c>
    </row>
    <row r="42" spans="1:12" ht="12.75">
      <c r="A42" s="28" t="s">
        <v>80</v>
      </c>
      <c r="B42" s="29" t="s">
        <v>81</v>
      </c>
      <c r="C42" s="29" t="s">
        <v>82</v>
      </c>
      <c r="D42" s="29" t="s">
        <v>83</v>
      </c>
      <c r="E42" s="29" t="s">
        <v>84</v>
      </c>
      <c r="F42" s="29" t="s">
        <v>85</v>
      </c>
      <c r="G42" s="29" t="s">
        <v>86</v>
      </c>
      <c r="H42" s="29" t="s">
        <v>87</v>
      </c>
      <c r="I42" s="29" t="s">
        <v>88</v>
      </c>
      <c r="J42" s="29" t="s">
        <v>89</v>
      </c>
      <c r="K42" s="29" t="s">
        <v>90</v>
      </c>
      <c r="L42" s="30" t="s">
        <v>91</v>
      </c>
    </row>
    <row r="43" spans="1:12" ht="12.75">
      <c r="A43" s="54" t="s">
        <v>48</v>
      </c>
      <c r="B43" s="31">
        <f>$E3*HRSW!$B7</f>
        <v>36000</v>
      </c>
      <c r="C43" s="31">
        <f>$E3*HRSW!$B8</f>
        <v>54000</v>
      </c>
      <c r="D43" s="31">
        <f>$E3*HRSW!$B9</f>
        <v>9750</v>
      </c>
      <c r="E43" s="31">
        <f>$E3*HRSW!$B10</f>
        <v>0</v>
      </c>
      <c r="F43" s="31">
        <f>$E3*HRSW!$B11</f>
        <v>134085</v>
      </c>
      <c r="G43" s="31">
        <f>$E3*HRSW!$B12</f>
        <v>9000</v>
      </c>
      <c r="H43" s="31">
        <f>$E3*HRSW!$B13</f>
        <v>26205</v>
      </c>
      <c r="I43" s="31">
        <f>$E3*HRSW!$B14</f>
        <v>25845</v>
      </c>
      <c r="J43" s="31">
        <f>$E3*HRSW!$B15</f>
        <v>0</v>
      </c>
      <c r="K43" s="31">
        <f>$E3*HRSW!$B16</f>
        <v>13125</v>
      </c>
      <c r="L43" s="32">
        <f>$E3*HRSW!$B17</f>
        <v>11550</v>
      </c>
    </row>
    <row r="44" spans="1:12" ht="12.75">
      <c r="A44" s="54" t="s">
        <v>49</v>
      </c>
      <c r="B44" s="19">
        <f>$E4*Durum!$B7</f>
        <v>12600</v>
      </c>
      <c r="C44" s="19">
        <f>$E4*Durum!$B8</f>
        <v>14400</v>
      </c>
      <c r="D44" s="19">
        <f>$E4*Durum!$B9</f>
        <v>2600</v>
      </c>
      <c r="E44" s="19">
        <f>$E4*Durum!$B10</f>
        <v>0</v>
      </c>
      <c r="F44" s="19">
        <f>$E4*Durum!$B11</f>
        <v>32480</v>
      </c>
      <c r="G44" s="19">
        <f>$E4*Durum!$B12</f>
        <v>2600</v>
      </c>
      <c r="H44" s="19">
        <f>$E4*Durum!$B13</f>
        <v>6888</v>
      </c>
      <c r="I44" s="19">
        <f>$E4*Durum!$B14</f>
        <v>6856</v>
      </c>
      <c r="J44" s="19">
        <f>$E4*Durum!$B15</f>
        <v>0</v>
      </c>
      <c r="K44" s="19">
        <f>$E4*Durum!$B16</f>
        <v>3500</v>
      </c>
      <c r="L44" s="33">
        <f>$E4*Durum!$B17</f>
        <v>3072</v>
      </c>
    </row>
    <row r="45" spans="1:12" ht="12.75">
      <c r="A45" s="54" t="s">
        <v>50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3">
        <f>$E5*Barley!$B17</f>
        <v>0</v>
      </c>
    </row>
    <row r="46" spans="1:12" ht="12.75">
      <c r="A46" s="54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3">
        <f>$E6*Corn!$B17</f>
        <v>0</v>
      </c>
    </row>
    <row r="47" spans="1:12" ht="12.75">
      <c r="A47" s="54" t="s">
        <v>133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3">
        <f>$E7*Soy!$B17</f>
        <v>0</v>
      </c>
    </row>
    <row r="48" spans="1:12" ht="12.75">
      <c r="A48" s="54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3">
        <f>$E8*Oil_SF!$B17</f>
        <v>0</v>
      </c>
    </row>
    <row r="49" spans="1:12" ht="12.75">
      <c r="A49" s="54" t="s">
        <v>52</v>
      </c>
      <c r="B49" s="19">
        <f>$E9*Canola!$B7</f>
        <v>37000</v>
      </c>
      <c r="C49" s="19">
        <f>$E9*Canola!$B8</f>
        <v>14000</v>
      </c>
      <c r="D49" s="19">
        <f>$E9*Canola!$B9</f>
        <v>0</v>
      </c>
      <c r="E49" s="19">
        <f>$E9*Canola!$B10</f>
        <v>0</v>
      </c>
      <c r="F49" s="19">
        <f>$E9*Canola!$B11</f>
        <v>63670</v>
      </c>
      <c r="G49" s="19">
        <f>$E9*Canola!$B12</f>
        <v>5000</v>
      </c>
      <c r="H49" s="19">
        <f>$E9*Canola!$B13</f>
        <v>9430</v>
      </c>
      <c r="I49" s="19">
        <f>$E9*Canola!$B14</f>
        <v>9295</v>
      </c>
      <c r="J49" s="19">
        <f>$E9*Canola!$B15</f>
        <v>0</v>
      </c>
      <c r="K49" s="19">
        <f>$E9*Canola!$B16</f>
        <v>4375</v>
      </c>
      <c r="L49" s="33">
        <f>$E9*Canola!$B17</f>
        <v>5355</v>
      </c>
    </row>
    <row r="50" spans="1:12" ht="12.75">
      <c r="A50" s="54" t="s">
        <v>53</v>
      </c>
      <c r="B50" s="19">
        <f>$E10*Flax!$B7</f>
        <v>9600</v>
      </c>
      <c r="C50" s="19">
        <f>$E10*Flax!$B8</f>
        <v>16480</v>
      </c>
      <c r="D50" s="19">
        <f>$E10*Flax!$B9</f>
        <v>0</v>
      </c>
      <c r="E50" s="19">
        <f>$E10*Flax!$B10</f>
        <v>0</v>
      </c>
      <c r="F50" s="19">
        <f>$E10*Flax!$B11</f>
        <v>17660</v>
      </c>
      <c r="G50" s="19">
        <f>$E10*Flax!$B12</f>
        <v>4800</v>
      </c>
      <c r="H50" s="19">
        <f>$E10*Flax!$B13</f>
        <v>7328</v>
      </c>
      <c r="I50" s="19">
        <f>$E10*Flax!$B14</f>
        <v>7756</v>
      </c>
      <c r="J50" s="19">
        <f>$E10*Flax!$B15</f>
        <v>0</v>
      </c>
      <c r="K50" s="19">
        <f>$E10*Flax!$B16</f>
        <v>700</v>
      </c>
      <c r="L50" s="33">
        <f>$E10*Flax!$B17</f>
        <v>2412</v>
      </c>
    </row>
    <row r="51" spans="1:12" ht="12.75">
      <c r="A51" s="54" t="s">
        <v>56</v>
      </c>
      <c r="B51" s="19">
        <f>$E11*Peas!$B7</f>
        <v>0</v>
      </c>
      <c r="C51" s="19">
        <f>$E11*Peas!$B8</f>
        <v>0</v>
      </c>
      <c r="D51" s="19">
        <f>$E11*Peas!$B9</f>
        <v>0</v>
      </c>
      <c r="E51" s="19">
        <f>$E11*Peas!$B10</f>
        <v>0</v>
      </c>
      <c r="F51" s="19">
        <f>$E11*Peas!$B11</f>
        <v>0</v>
      </c>
      <c r="G51" s="19">
        <f>$E11*Peas!$B12</f>
        <v>0</v>
      </c>
      <c r="H51" s="19">
        <f>$E11*Peas!$B13</f>
        <v>0</v>
      </c>
      <c r="I51" s="19">
        <f>$E11*Peas!$B14</f>
        <v>0</v>
      </c>
      <c r="J51" s="19">
        <f>$E11*Peas!$B15</f>
        <v>0</v>
      </c>
      <c r="K51" s="19">
        <f>$E11*Peas!$B16</f>
        <v>0</v>
      </c>
      <c r="L51" s="33">
        <f>$E11*Peas!$B17</f>
        <v>0</v>
      </c>
    </row>
    <row r="52" spans="1:12" ht="12.75">
      <c r="A52" s="54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3">
        <f>$E12*Oats!$B17</f>
        <v>0</v>
      </c>
    </row>
    <row r="53" spans="1:12" ht="12.75">
      <c r="A53" s="54" t="s">
        <v>58</v>
      </c>
      <c r="B53" s="19">
        <f>$E13*Lentil!$B7</f>
        <v>0</v>
      </c>
      <c r="C53" s="19">
        <f>$E13*Lentil!$B8</f>
        <v>0</v>
      </c>
      <c r="D53" s="19">
        <f>$E13*Lentil!$B9</f>
        <v>0</v>
      </c>
      <c r="E53" s="19">
        <f>$E13*Lentil!$B10</f>
        <v>0</v>
      </c>
      <c r="F53" s="19">
        <f>$E13*Lentil!$B11</f>
        <v>0</v>
      </c>
      <c r="G53" s="19">
        <f>$E13*Lentil!$B12</f>
        <v>0</v>
      </c>
      <c r="H53" s="19">
        <f>$E13*Lentil!$B13</f>
        <v>0</v>
      </c>
      <c r="I53" s="19">
        <f>$E13*Lentil!$B14</f>
        <v>0</v>
      </c>
      <c r="J53" s="19">
        <f>$E13*Lentil!$B15</f>
        <v>0</v>
      </c>
      <c r="K53" s="19">
        <f>$E13*Lentil!$B16</f>
        <v>0</v>
      </c>
      <c r="L53" s="33">
        <f>$E13*Lentil!$B17</f>
        <v>0</v>
      </c>
    </row>
    <row r="54" spans="1:12" ht="12.75">
      <c r="A54" s="54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3">
        <f>$E14*Mustard!$B17</f>
        <v>0</v>
      </c>
    </row>
    <row r="55" spans="1:12" ht="12.75">
      <c r="A55" s="55" t="s">
        <v>79</v>
      </c>
      <c r="B55" s="34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3">
        <f>$E15*Saffl!$B17</f>
        <v>0</v>
      </c>
    </row>
    <row r="56" spans="1:12" ht="12.75">
      <c r="A56" s="54" t="s">
        <v>55</v>
      </c>
      <c r="B56" s="34">
        <f>$E16*Buckwht!$B7</f>
        <v>0</v>
      </c>
      <c r="C56" s="34">
        <f>$E16*Buckwht!$B8</f>
        <v>0</v>
      </c>
      <c r="D56" s="34">
        <f>$E16*Buckwht!$B9</f>
        <v>0</v>
      </c>
      <c r="E56" s="34">
        <f>$E16*Buckwht!$B10</f>
        <v>0</v>
      </c>
      <c r="F56" s="34">
        <f>$E16*Buckwht!$B11</f>
        <v>0</v>
      </c>
      <c r="G56" s="34">
        <f>$E16*Buckwht!$B12</f>
        <v>0</v>
      </c>
      <c r="H56" s="34">
        <f>$E16*Buckwht!$B13</f>
        <v>0</v>
      </c>
      <c r="I56" s="34">
        <f>$E16*Buckwht!$B14</f>
        <v>0</v>
      </c>
      <c r="J56" s="34">
        <f>$E16*Buckwht!$B15</f>
        <v>0</v>
      </c>
      <c r="K56" s="34">
        <f>$E16*Buckwht!$B16</f>
        <v>0</v>
      </c>
      <c r="L56" s="35">
        <f>$E16*Buckwht!$B17</f>
        <v>0</v>
      </c>
    </row>
    <row r="57" spans="1:12" ht="12.75">
      <c r="A57" s="54" t="s">
        <v>59</v>
      </c>
      <c r="B57" s="34">
        <f>$E17*Millet!$B7</f>
        <v>0</v>
      </c>
      <c r="C57" s="34">
        <f>$E17*Millet!$B8</f>
        <v>0</v>
      </c>
      <c r="D57" s="34">
        <f>$E17*Millet!$B9</f>
        <v>0</v>
      </c>
      <c r="E57" s="34">
        <f>$E17*Millet!$B10</f>
        <v>0</v>
      </c>
      <c r="F57" s="34">
        <f>$E17*Millet!$B11</f>
        <v>0</v>
      </c>
      <c r="G57" s="34">
        <f>$E17*Millet!$B12</f>
        <v>0</v>
      </c>
      <c r="H57" s="34">
        <f>$E17*Millet!$B13</f>
        <v>0</v>
      </c>
      <c r="I57" s="34">
        <f>$E17*Millet!$B14</f>
        <v>0</v>
      </c>
      <c r="J57" s="34">
        <f>$E17*Millet!$B15</f>
        <v>0</v>
      </c>
      <c r="K57" s="34">
        <f>$E17*Millet!$B16</f>
        <v>0</v>
      </c>
      <c r="L57" s="35">
        <f>$E17*Millet!$B17</f>
        <v>0</v>
      </c>
    </row>
    <row r="58" spans="1:12" ht="12.75">
      <c r="A58" s="54" t="s">
        <v>60</v>
      </c>
      <c r="B58" s="34">
        <f>$E18*HRWW!$B7</f>
        <v>0</v>
      </c>
      <c r="C58" s="34">
        <f>$E18*HRWW!$B8</f>
        <v>0</v>
      </c>
      <c r="D58" s="34">
        <f>$E18*HRWW!$B9</f>
        <v>0</v>
      </c>
      <c r="E58" s="34">
        <f>$E18*HRWW!$B10</f>
        <v>0</v>
      </c>
      <c r="F58" s="34">
        <f>$E18*HRWW!$B11</f>
        <v>0</v>
      </c>
      <c r="G58" s="34">
        <f>$E18*HRWW!$B12</f>
        <v>0</v>
      </c>
      <c r="H58" s="34">
        <f>$E18*HRWW!$B13</f>
        <v>0</v>
      </c>
      <c r="I58" s="34">
        <f>$E18*HRWW!$B14</f>
        <v>0</v>
      </c>
      <c r="J58" s="34">
        <f>$E18*HRWW!$B15</f>
        <v>0</v>
      </c>
      <c r="K58" s="34">
        <f>$E18*HRWW!$B16</f>
        <v>0</v>
      </c>
      <c r="L58" s="35">
        <f>$E18*HRWW!$B17</f>
        <v>0</v>
      </c>
    </row>
    <row r="59" spans="1:12" ht="12.75">
      <c r="A59" s="54" t="s">
        <v>61</v>
      </c>
      <c r="B59" s="34">
        <f>$E19*Rye!$B7</f>
        <v>0</v>
      </c>
      <c r="C59" s="34">
        <f>$E19*Rye!$B8</f>
        <v>0</v>
      </c>
      <c r="D59" s="34">
        <f>$E19*Rye!$B9</f>
        <v>0</v>
      </c>
      <c r="E59" s="34">
        <f>$E19*Rye!$B10</f>
        <v>0</v>
      </c>
      <c r="F59" s="34">
        <f>$E19*Rye!$B11</f>
        <v>0</v>
      </c>
      <c r="G59" s="34">
        <f>$E19*Rye!$B12</f>
        <v>0</v>
      </c>
      <c r="H59" s="34">
        <f>$E19*Rye!$B13</f>
        <v>0</v>
      </c>
      <c r="I59" s="34">
        <f>$E19*Rye!$B14</f>
        <v>0</v>
      </c>
      <c r="J59" s="34">
        <f>$E19*Rye!$B15</f>
        <v>0</v>
      </c>
      <c r="K59" s="34">
        <f>$E19*Rye!$B16</f>
        <v>0</v>
      </c>
      <c r="L59" s="35">
        <f>$E19*Rye!$B17</f>
        <v>0</v>
      </c>
    </row>
    <row r="60" spans="1:12" ht="12.75">
      <c r="A60" s="55" t="s">
        <v>77</v>
      </c>
      <c r="B60" s="34">
        <f>$E20*Chickpea!$B7</f>
        <v>0</v>
      </c>
      <c r="C60" s="34">
        <f>$E20*Chickpea!$B8</f>
        <v>0</v>
      </c>
      <c r="D60" s="34">
        <f>$E20*Chickpea!$B9</f>
        <v>0</v>
      </c>
      <c r="E60" s="34">
        <f>$E20*Chickpea!$B10</f>
        <v>0</v>
      </c>
      <c r="F60" s="34">
        <f>$E20*Chickpea!$B11</f>
        <v>0</v>
      </c>
      <c r="G60" s="34">
        <f>$E20*Chickpea!$B12</f>
        <v>0</v>
      </c>
      <c r="H60" s="34">
        <f>$E20*Chickpea!$B13</f>
        <v>0</v>
      </c>
      <c r="I60" s="34">
        <f>$E20*Chickpea!$B14</f>
        <v>0</v>
      </c>
      <c r="J60" s="34">
        <f>$E20*Chickpea!$B15</f>
        <v>0</v>
      </c>
      <c r="K60" s="34">
        <f>$E20*Chickpea!$B16</f>
        <v>0</v>
      </c>
      <c r="L60" s="35">
        <f>$E20*Chickpea!$B17</f>
        <v>0</v>
      </c>
    </row>
    <row r="61" spans="1:12" ht="12.75">
      <c r="A61" s="36" t="s">
        <v>74</v>
      </c>
      <c r="B61" s="20">
        <f>SUM(B43:B60)</f>
        <v>95200</v>
      </c>
      <c r="C61" s="20">
        <f aca="true" t="shared" si="4" ref="C61:L61">SUM(C43:C60)</f>
        <v>98880</v>
      </c>
      <c r="D61" s="20">
        <f t="shared" si="4"/>
        <v>12350</v>
      </c>
      <c r="E61" s="20">
        <f t="shared" si="4"/>
        <v>0</v>
      </c>
      <c r="F61" s="20">
        <f t="shared" si="4"/>
        <v>247895</v>
      </c>
      <c r="G61" s="20">
        <f t="shared" si="4"/>
        <v>21400</v>
      </c>
      <c r="H61" s="20">
        <f t="shared" si="4"/>
        <v>49851</v>
      </c>
      <c r="I61" s="20">
        <f t="shared" si="4"/>
        <v>49752</v>
      </c>
      <c r="J61" s="20">
        <f t="shared" si="4"/>
        <v>0</v>
      </c>
      <c r="K61" s="20">
        <f t="shared" si="4"/>
        <v>21700</v>
      </c>
      <c r="L61" s="37">
        <f t="shared" si="4"/>
        <v>22389</v>
      </c>
    </row>
    <row r="62" spans="1:12" ht="12.75">
      <c r="A62" s="36" t="s">
        <v>92</v>
      </c>
      <c r="B62" s="20"/>
      <c r="C62" s="37"/>
      <c r="D62" s="38">
        <f>SUM(B61:L61)</f>
        <v>619417</v>
      </c>
      <c r="E62" s="21"/>
      <c r="F62" s="21"/>
      <c r="G62" s="21"/>
      <c r="H62" s="21"/>
      <c r="I62" s="21"/>
      <c r="J62" s="21"/>
      <c r="K62" s="21"/>
      <c r="L62" s="21"/>
    </row>
  </sheetData>
  <sheetProtection sheet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7" t="s">
        <v>29</v>
      </c>
    </row>
    <row r="2" spans="1:3" ht="12.75">
      <c r="A2" t="s">
        <v>28</v>
      </c>
      <c r="B2" s="9">
        <v>40</v>
      </c>
      <c r="C2" s="75"/>
    </row>
    <row r="3" spans="1:3" ht="12.75">
      <c r="A3" t="s">
        <v>126</v>
      </c>
      <c r="B3" s="10">
        <v>6.47</v>
      </c>
      <c r="C3" s="75"/>
    </row>
    <row r="4" spans="1:3" ht="12.75">
      <c r="A4" t="s">
        <v>27</v>
      </c>
      <c r="B4" s="2">
        <f>B2*B3</f>
        <v>258.8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13.2</v>
      </c>
      <c r="C7" s="75"/>
    </row>
    <row r="8" spans="1:3" ht="12.75">
      <c r="A8" s="1" t="s">
        <v>9</v>
      </c>
      <c r="B8" s="11">
        <v>10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92.11</v>
      </c>
      <c r="C11" s="75"/>
    </row>
    <row r="12" spans="1:3" ht="12.75">
      <c r="A12" s="1" t="s">
        <v>11</v>
      </c>
      <c r="B12" s="11">
        <v>8</v>
      </c>
      <c r="C12" s="75"/>
    </row>
    <row r="13" spans="1:3" ht="12.75">
      <c r="A13" s="1" t="s">
        <v>13</v>
      </c>
      <c r="B13" s="11">
        <v>16.91</v>
      </c>
      <c r="C13" s="75"/>
    </row>
    <row r="14" spans="1:3" ht="12.75">
      <c r="A14" s="1" t="s">
        <v>14</v>
      </c>
      <c r="B14" s="11">
        <v>16.35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6.2</v>
      </c>
      <c r="C17" s="75"/>
    </row>
    <row r="18" spans="1:3" ht="12.75">
      <c r="A18" t="s">
        <v>2</v>
      </c>
      <c r="B18" s="2">
        <f>SUM(B7:B17)</f>
        <v>171.51999999999998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8.64</v>
      </c>
      <c r="C21" s="75"/>
    </row>
    <row r="22" spans="1:3" ht="12.75">
      <c r="A22" s="1" t="s">
        <v>19</v>
      </c>
      <c r="B22" s="7">
        <v>19.84</v>
      </c>
      <c r="C22" s="75"/>
    </row>
    <row r="23" spans="1:3" ht="12.75">
      <c r="A23" s="1" t="s">
        <v>20</v>
      </c>
      <c r="B23" s="7">
        <v>9.54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75.02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246.53999999999996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12.260000000000048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4.287999999999999</v>
      </c>
      <c r="C32" s="75"/>
    </row>
    <row r="33" spans="1:3" ht="12.75">
      <c r="A33" t="s">
        <v>23</v>
      </c>
      <c r="B33" s="2">
        <f>B25/B2</f>
        <v>1.8755</v>
      </c>
      <c r="C33" s="75"/>
    </row>
    <row r="34" spans="1:3" ht="12.75">
      <c r="A34" t="s">
        <v>26</v>
      </c>
      <c r="B34" s="2">
        <f>B27/B2</f>
        <v>6.163499999999999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77" t="s">
        <v>29</v>
      </c>
    </row>
    <row r="2" spans="1:3" ht="12.75">
      <c r="A2" t="s">
        <v>28</v>
      </c>
      <c r="B2" s="9">
        <v>39</v>
      </c>
      <c r="C2" s="75"/>
    </row>
    <row r="3" spans="1:3" ht="12.75">
      <c r="A3" t="s">
        <v>126</v>
      </c>
      <c r="B3" s="12">
        <v>7.89</v>
      </c>
      <c r="C3" s="75"/>
    </row>
    <row r="4" spans="1:3" ht="12.75">
      <c r="A4" t="s">
        <v>27</v>
      </c>
      <c r="B4" s="2">
        <f>B2*B3</f>
        <v>307.71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24</v>
      </c>
      <c r="C7" s="75"/>
    </row>
    <row r="8" spans="1:3" ht="12.75">
      <c r="A8" s="1" t="s">
        <v>9</v>
      </c>
      <c r="B8" s="11">
        <v>36</v>
      </c>
      <c r="C8" s="75"/>
    </row>
    <row r="9" spans="1:3" ht="12.75">
      <c r="A9" s="1" t="s">
        <v>24</v>
      </c>
      <c r="B9" s="11">
        <v>6.5</v>
      </c>
      <c r="C9" s="75" t="s">
        <v>124</v>
      </c>
    </row>
    <row r="10" spans="1:3" ht="12.75">
      <c r="A10" s="1" t="s">
        <v>10</v>
      </c>
      <c r="B10" s="11">
        <v>0</v>
      </c>
      <c r="C10" s="76" t="s">
        <v>148</v>
      </c>
    </row>
    <row r="11" spans="1:3" ht="12.75">
      <c r="A11" s="1" t="s">
        <v>12</v>
      </c>
      <c r="B11" s="11">
        <v>89.39</v>
      </c>
      <c r="C11" s="75"/>
    </row>
    <row r="12" spans="1:3" ht="12.75">
      <c r="A12" s="1" t="s">
        <v>11</v>
      </c>
      <c r="B12" s="11">
        <v>6</v>
      </c>
      <c r="C12" s="75"/>
    </row>
    <row r="13" spans="1:3" ht="12.75">
      <c r="A13" s="1" t="s">
        <v>13</v>
      </c>
      <c r="B13" s="11">
        <v>17.47</v>
      </c>
      <c r="C13" s="75"/>
    </row>
    <row r="14" spans="1:3" ht="12.75">
      <c r="A14" s="1" t="s">
        <v>14</v>
      </c>
      <c r="B14" s="11">
        <v>17.23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7.7</v>
      </c>
      <c r="C17" s="75"/>
    </row>
    <row r="18" spans="1:3" ht="12.75">
      <c r="A18" t="s">
        <v>2</v>
      </c>
      <c r="B18" s="2">
        <f>SUM(B7:B17)</f>
        <v>213.03999999999996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8.79</v>
      </c>
      <c r="C21" s="75"/>
    </row>
    <row r="22" spans="1:3" ht="12.75">
      <c r="A22" s="1" t="s">
        <v>19</v>
      </c>
      <c r="B22" s="7">
        <v>20.53</v>
      </c>
      <c r="C22" s="75"/>
    </row>
    <row r="23" spans="1:3" ht="12.75">
      <c r="A23" s="1" t="s">
        <v>20</v>
      </c>
      <c r="B23" s="7">
        <v>10.01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76.33</v>
      </c>
      <c r="C25" s="75"/>
    </row>
    <row r="26" spans="2:3" ht="12.75" customHeight="1">
      <c r="B26" s="2"/>
      <c r="C26" s="75"/>
    </row>
    <row r="27" spans="1:3" ht="12.75">
      <c r="A27" t="s">
        <v>5</v>
      </c>
      <c r="B27" s="2">
        <f>B18+B25</f>
        <v>289.36999999999995</v>
      </c>
      <c r="C27" s="75"/>
    </row>
    <row r="28" spans="2:3" ht="12.75" customHeight="1">
      <c r="B28" s="2"/>
      <c r="C28" s="75"/>
    </row>
    <row r="29" spans="1:3" ht="12.75">
      <c r="A29" t="s">
        <v>31</v>
      </c>
      <c r="B29" s="81">
        <f>B4-B27</f>
        <v>18.340000000000032</v>
      </c>
      <c r="C29" s="75"/>
    </row>
    <row r="30" spans="2:3" ht="12.75" customHeight="1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5.462564102564102</v>
      </c>
      <c r="C32" s="75"/>
    </row>
    <row r="33" spans="1:3" ht="12.75">
      <c r="A33" t="s">
        <v>23</v>
      </c>
      <c r="B33" s="2">
        <f>B25/B2</f>
        <v>1.9571794871794872</v>
      </c>
      <c r="C33" s="75"/>
    </row>
    <row r="34" spans="1:3" ht="12.75">
      <c r="A34" t="s">
        <v>26</v>
      </c>
      <c r="B34" s="2">
        <f>B27/B2</f>
        <v>7.419743589743589</v>
      </c>
      <c r="C34" s="75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78" t="s">
        <v>29</v>
      </c>
    </row>
    <row r="2" spans="1:3" ht="12.75">
      <c r="A2" t="s">
        <v>28</v>
      </c>
      <c r="B2" s="9">
        <v>36</v>
      </c>
      <c r="C2" s="75"/>
    </row>
    <row r="3" spans="1:3" ht="12.75">
      <c r="A3" t="s">
        <v>126</v>
      </c>
      <c r="B3" s="10">
        <v>8.89</v>
      </c>
      <c r="C3" s="75" t="s">
        <v>134</v>
      </c>
    </row>
    <row r="4" spans="1:3" ht="12.75">
      <c r="A4" t="s">
        <v>27</v>
      </c>
      <c r="B4">
        <f>B2*B3</f>
        <v>320.04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31.5</v>
      </c>
      <c r="C7" s="75"/>
    </row>
    <row r="8" spans="1:3" ht="12.75">
      <c r="A8" s="1" t="s">
        <v>9</v>
      </c>
      <c r="B8" s="11">
        <v>36</v>
      </c>
      <c r="C8" s="75"/>
    </row>
    <row r="9" spans="1:3" ht="12.75">
      <c r="A9" s="1" t="s">
        <v>24</v>
      </c>
      <c r="B9" s="11">
        <v>6.5</v>
      </c>
      <c r="C9" s="75" t="s">
        <v>124</v>
      </c>
    </row>
    <row r="10" spans="1:3" ht="12.75">
      <c r="A10" s="1" t="s">
        <v>10</v>
      </c>
      <c r="B10" s="11">
        <v>0</v>
      </c>
      <c r="C10" s="76" t="s">
        <v>148</v>
      </c>
    </row>
    <row r="11" spans="1:3" ht="12.75">
      <c r="A11" s="1" t="s">
        <v>12</v>
      </c>
      <c r="B11" s="11">
        <v>81.2</v>
      </c>
      <c r="C11" s="75"/>
    </row>
    <row r="12" spans="1:3" ht="12.75">
      <c r="A12" s="1" t="s">
        <v>11</v>
      </c>
      <c r="B12" s="11">
        <v>6.5</v>
      </c>
      <c r="C12" s="75"/>
    </row>
    <row r="13" spans="1:3" ht="12.75">
      <c r="A13" s="1" t="s">
        <v>13</v>
      </c>
      <c r="B13" s="11">
        <v>17.22</v>
      </c>
      <c r="C13" s="75"/>
    </row>
    <row r="14" spans="1:3" ht="12.75">
      <c r="A14" s="1" t="s">
        <v>14</v>
      </c>
      <c r="B14" s="11">
        <v>17.14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7.68</v>
      </c>
      <c r="C17" s="75"/>
    </row>
    <row r="18" spans="1:3" ht="12.75">
      <c r="A18" t="s">
        <v>2</v>
      </c>
      <c r="B18" s="2">
        <f>SUM(B7:B17)</f>
        <v>212.49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8.73</v>
      </c>
      <c r="C21" s="75"/>
    </row>
    <row r="22" spans="1:3" ht="12.75">
      <c r="A22" s="1" t="s">
        <v>19</v>
      </c>
      <c r="B22" s="7">
        <v>20.35</v>
      </c>
      <c r="C22" s="75"/>
    </row>
    <row r="23" spans="1:3" ht="12.75">
      <c r="A23" s="1" t="s">
        <v>20</v>
      </c>
      <c r="B23" s="7">
        <v>9.93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76.01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288.5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31.54000000000002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5.9025</v>
      </c>
      <c r="C32" s="75"/>
    </row>
    <row r="33" spans="1:3" ht="12.75">
      <c r="A33" t="s">
        <v>23</v>
      </c>
      <c r="B33" s="2">
        <f>B25/B2</f>
        <v>2.111388888888889</v>
      </c>
      <c r="C33" s="75"/>
    </row>
    <row r="34" spans="1:3" ht="12.75">
      <c r="A34" t="s">
        <v>26</v>
      </c>
      <c r="B34" s="2">
        <f>B27/B2</f>
        <v>8.01388888888889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7" t="s">
        <v>29</v>
      </c>
    </row>
    <row r="2" spans="1:3" ht="12.75">
      <c r="A2" t="s">
        <v>28</v>
      </c>
      <c r="B2" s="9">
        <v>59</v>
      </c>
      <c r="C2" s="75"/>
    </row>
    <row r="3" spans="1:3" ht="12.75">
      <c r="A3" t="s">
        <v>126</v>
      </c>
      <c r="B3" s="10">
        <v>6.6</v>
      </c>
      <c r="C3" s="75" t="s">
        <v>155</v>
      </c>
    </row>
    <row r="4" spans="1:3" ht="12.75">
      <c r="A4" t="s">
        <v>27</v>
      </c>
      <c r="B4">
        <f>B2*B3</f>
        <v>389.4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20.93</v>
      </c>
      <c r="C7" s="75"/>
    </row>
    <row r="8" spans="1:3" ht="12.75">
      <c r="A8" s="1" t="s">
        <v>9</v>
      </c>
      <c r="B8" s="11">
        <v>29.4</v>
      </c>
      <c r="C8" s="75"/>
    </row>
    <row r="9" spans="1:3" ht="12.75">
      <c r="A9" s="1" t="s">
        <v>24</v>
      </c>
      <c r="B9" s="11">
        <v>6.5</v>
      </c>
      <c r="C9" s="75" t="s">
        <v>124</v>
      </c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83.32</v>
      </c>
      <c r="C11" s="75"/>
    </row>
    <row r="12" spans="1:3" ht="12.75">
      <c r="A12" s="1" t="s">
        <v>11</v>
      </c>
      <c r="B12" s="11">
        <v>5.5</v>
      </c>
      <c r="C12" s="75"/>
    </row>
    <row r="13" spans="1:3" ht="12.75">
      <c r="A13" s="1" t="s">
        <v>13</v>
      </c>
      <c r="B13" s="11">
        <v>19.19</v>
      </c>
      <c r="C13" s="75"/>
    </row>
    <row r="14" spans="1:3" ht="12.75">
      <c r="A14" s="1" t="s">
        <v>14</v>
      </c>
      <c r="B14" s="11">
        <v>17.8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7.18</v>
      </c>
      <c r="C17" s="75"/>
    </row>
    <row r="18" spans="1:3" ht="12.75">
      <c r="A18" t="s">
        <v>2</v>
      </c>
      <c r="B18" s="2">
        <f>SUM(B7:B17)</f>
        <v>198.57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9.17</v>
      </c>
      <c r="C21" s="75"/>
    </row>
    <row r="22" spans="1:3" ht="12.75">
      <c r="A22" s="1" t="s">
        <v>19</v>
      </c>
      <c r="B22" s="7">
        <v>21.69</v>
      </c>
      <c r="C22" s="75"/>
    </row>
    <row r="23" spans="1:3" ht="12.75">
      <c r="A23" s="1" t="s">
        <v>20</v>
      </c>
      <c r="B23" s="7">
        <v>10.53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78.39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276.96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112.44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3.365593220338983</v>
      </c>
      <c r="C32" s="75"/>
    </row>
    <row r="33" spans="1:3" ht="12.75">
      <c r="A33" t="s">
        <v>23</v>
      </c>
      <c r="B33" s="2">
        <f>B25/B2</f>
        <v>1.3286440677966103</v>
      </c>
      <c r="C33" s="75"/>
    </row>
    <row r="34" spans="1:3" ht="12.75">
      <c r="A34" t="s">
        <v>26</v>
      </c>
      <c r="B34" s="2">
        <f>B27/B2</f>
        <v>4.694237288135593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7" t="s">
        <v>29</v>
      </c>
    </row>
    <row r="2" spans="1:3" ht="12.75">
      <c r="A2" t="s">
        <v>28</v>
      </c>
      <c r="B2" s="9">
        <v>98</v>
      </c>
      <c r="C2" s="75"/>
    </row>
    <row r="3" spans="1:3" ht="12.75">
      <c r="A3" t="s">
        <v>126</v>
      </c>
      <c r="B3" s="12">
        <v>5.25</v>
      </c>
      <c r="C3" s="75"/>
    </row>
    <row r="4" spans="1:3" ht="12.75">
      <c r="A4" t="s">
        <v>27</v>
      </c>
      <c r="B4" s="2">
        <f>B2*B3</f>
        <v>514.5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68.08</v>
      </c>
      <c r="C7" s="75"/>
    </row>
    <row r="8" spans="1:3" ht="12.75">
      <c r="A8" s="1" t="s">
        <v>9</v>
      </c>
      <c r="B8" s="11">
        <v>36.4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119.91</v>
      </c>
      <c r="C11" s="75"/>
    </row>
    <row r="12" spans="1:3" ht="12.75">
      <c r="A12" s="1" t="s">
        <v>11</v>
      </c>
      <c r="B12" s="11">
        <v>8</v>
      </c>
      <c r="C12" s="75" t="s">
        <v>149</v>
      </c>
    </row>
    <row r="13" spans="1:3" ht="12.75">
      <c r="A13" s="1" t="s">
        <v>13</v>
      </c>
      <c r="B13" s="11">
        <v>25.01</v>
      </c>
      <c r="C13" s="75"/>
    </row>
    <row r="14" spans="1:3" ht="12.75">
      <c r="A14" s="1" t="s">
        <v>14</v>
      </c>
      <c r="B14" s="11">
        <v>21.4</v>
      </c>
      <c r="C14" s="75"/>
    </row>
    <row r="15" spans="1:3" ht="12.75">
      <c r="A15" s="1" t="s">
        <v>15</v>
      </c>
      <c r="B15" s="11">
        <v>19.6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11.52</v>
      </c>
      <c r="C17" s="75"/>
    </row>
    <row r="18" spans="1:3" ht="12.75">
      <c r="A18" t="s">
        <v>2</v>
      </c>
      <c r="B18" s="2">
        <f>SUM(B7:B17)</f>
        <v>318.66999999999996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11.36</v>
      </c>
      <c r="C21" s="75"/>
    </row>
    <row r="22" spans="1:3" ht="12.75">
      <c r="A22" s="1" t="s">
        <v>19</v>
      </c>
      <c r="B22" s="7">
        <v>33.14</v>
      </c>
      <c r="C22" s="75"/>
    </row>
    <row r="23" spans="1:3" ht="12.75">
      <c r="A23" s="1" t="s">
        <v>20</v>
      </c>
      <c r="B23" s="7">
        <v>15.99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97.49000000000001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416.15999999999997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98.34000000000003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3.2517346938775504</v>
      </c>
      <c r="C32" s="75"/>
    </row>
    <row r="33" spans="1:3" ht="12.75">
      <c r="A33" t="s">
        <v>23</v>
      </c>
      <c r="B33" s="2">
        <f>B25/B2</f>
        <v>0.994795918367347</v>
      </c>
      <c r="C33" s="75"/>
    </row>
    <row r="34" spans="1:3" ht="12.75">
      <c r="A34" t="s">
        <v>26</v>
      </c>
      <c r="B34" s="2">
        <f>B27/B2</f>
        <v>4.246530612244897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132</v>
      </c>
      <c r="B1" s="22" t="s">
        <v>0</v>
      </c>
      <c r="C1" s="77" t="s">
        <v>29</v>
      </c>
    </row>
    <row r="2" spans="1:3" ht="12.75">
      <c r="A2" t="s">
        <v>28</v>
      </c>
      <c r="B2" s="9">
        <v>23</v>
      </c>
      <c r="C2" s="75"/>
    </row>
    <row r="3" spans="1:3" ht="12.75">
      <c r="A3" t="s">
        <v>126</v>
      </c>
      <c r="B3" s="12">
        <v>12.1</v>
      </c>
      <c r="C3" s="75"/>
    </row>
    <row r="4" spans="1:3" ht="12.75">
      <c r="A4" t="s">
        <v>27</v>
      </c>
      <c r="B4" s="2">
        <f>B2*B3</f>
        <v>278.3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65.8</v>
      </c>
      <c r="C7" s="75" t="s">
        <v>136</v>
      </c>
    </row>
    <row r="8" spans="1:3" ht="12.75">
      <c r="A8" s="1" t="s">
        <v>9</v>
      </c>
      <c r="B8" s="11">
        <v>28.4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12.45</v>
      </c>
      <c r="C11" s="75"/>
    </row>
    <row r="12" spans="1:3" ht="12.75">
      <c r="A12" s="1" t="s">
        <v>11</v>
      </c>
      <c r="B12" s="11">
        <v>6.5</v>
      </c>
      <c r="C12" s="75" t="s">
        <v>135</v>
      </c>
    </row>
    <row r="13" spans="1:3" ht="12.75">
      <c r="A13" s="1" t="s">
        <v>13</v>
      </c>
      <c r="B13" s="11">
        <v>17</v>
      </c>
      <c r="C13" s="75"/>
    </row>
    <row r="14" spans="1:3" ht="12.75">
      <c r="A14" s="1" t="s">
        <v>14</v>
      </c>
      <c r="B14" s="11">
        <v>17.47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5.25</v>
      </c>
      <c r="C16" s="75"/>
    </row>
    <row r="17" spans="1:3" ht="12.75">
      <c r="A17" s="1" t="s">
        <v>17</v>
      </c>
      <c r="B17" s="12">
        <v>5.73</v>
      </c>
      <c r="C17" s="75"/>
    </row>
    <row r="18" spans="1:3" ht="12.75">
      <c r="A18" t="s">
        <v>2</v>
      </c>
      <c r="B18" s="2">
        <f>SUM(B7:B17)</f>
        <v>158.59999999999997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8.81</v>
      </c>
      <c r="C21" s="75"/>
    </row>
    <row r="22" spans="1:3" ht="12.75">
      <c r="A22" s="1" t="s">
        <v>19</v>
      </c>
      <c r="B22" s="7">
        <v>21.47</v>
      </c>
      <c r="C22" s="75"/>
    </row>
    <row r="23" spans="1:3" ht="12.75">
      <c r="A23" s="1" t="s">
        <v>20</v>
      </c>
      <c r="B23" s="7">
        <v>10.57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77.85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236.44999999999996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41.85000000000005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7</v>
      </c>
      <c r="C31" s="75"/>
    </row>
    <row r="32" spans="1:3" ht="12.75">
      <c r="A32" s="1" t="s">
        <v>22</v>
      </c>
      <c r="B32" s="2">
        <f>B18/B2</f>
        <v>6.895652173913042</v>
      </c>
      <c r="C32" s="75"/>
    </row>
    <row r="33" spans="1:3" ht="12.75">
      <c r="A33" t="s">
        <v>23</v>
      </c>
      <c r="B33" s="2">
        <f>B25/B2</f>
        <v>3.384782608695652</v>
      </c>
      <c r="C33" s="75"/>
    </row>
    <row r="34" spans="1:3" ht="12.75">
      <c r="A34" t="s">
        <v>26</v>
      </c>
      <c r="B34" s="2">
        <f>B27/B2</f>
        <v>10.280434782608694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7" t="s">
        <v>29</v>
      </c>
    </row>
    <row r="2" spans="1:3" ht="12.75">
      <c r="A2" t="s">
        <v>28</v>
      </c>
      <c r="B2" s="9">
        <v>1570</v>
      </c>
      <c r="C2" s="75"/>
    </row>
    <row r="3" spans="1:3" ht="12.75">
      <c r="A3" t="s">
        <v>126</v>
      </c>
      <c r="B3" s="24">
        <v>0.245</v>
      </c>
      <c r="C3" s="75"/>
    </row>
    <row r="4" spans="1:3" ht="12.75">
      <c r="A4" t="s">
        <v>27</v>
      </c>
      <c r="B4" s="2">
        <f>B2*B3</f>
        <v>384.65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35.91</v>
      </c>
      <c r="C7" s="75"/>
    </row>
    <row r="8" spans="1:3" ht="12.75">
      <c r="A8" s="1" t="s">
        <v>9</v>
      </c>
      <c r="B8" s="11">
        <v>44.9</v>
      </c>
      <c r="C8" s="75"/>
    </row>
    <row r="9" spans="1:3" ht="12.75">
      <c r="A9" s="1" t="s">
        <v>24</v>
      </c>
      <c r="B9" s="11">
        <v>0</v>
      </c>
      <c r="C9" s="75" t="s">
        <v>127</v>
      </c>
    </row>
    <row r="10" spans="1:3" ht="12.75">
      <c r="A10" s="1" t="s">
        <v>10</v>
      </c>
      <c r="B10" s="11">
        <v>5</v>
      </c>
      <c r="C10" s="76" t="s">
        <v>143</v>
      </c>
    </row>
    <row r="11" spans="1:3" ht="12.75">
      <c r="A11" s="1" t="s">
        <v>12</v>
      </c>
      <c r="B11" s="11">
        <v>69.51</v>
      </c>
      <c r="C11" s="75"/>
    </row>
    <row r="12" spans="1:3" ht="12.75">
      <c r="A12" s="1" t="s">
        <v>11</v>
      </c>
      <c r="B12" s="11">
        <v>10.5</v>
      </c>
      <c r="C12" s="75"/>
    </row>
    <row r="13" spans="1:3" ht="12.75">
      <c r="A13" s="1" t="s">
        <v>13</v>
      </c>
      <c r="B13" s="11">
        <v>19.05</v>
      </c>
      <c r="C13" s="75"/>
    </row>
    <row r="14" spans="1:3" ht="12.75">
      <c r="A14" s="1" t="s">
        <v>14</v>
      </c>
      <c r="B14" s="11">
        <v>18.54</v>
      </c>
      <c r="C14" s="75"/>
    </row>
    <row r="15" spans="1:3" ht="12.75">
      <c r="A15" s="1" t="s">
        <v>15</v>
      </c>
      <c r="B15" s="11">
        <v>4.56</v>
      </c>
      <c r="C15" s="75"/>
    </row>
    <row r="16" spans="1:3" ht="12.75">
      <c r="A16" s="1" t="s">
        <v>16</v>
      </c>
      <c r="B16" s="11">
        <v>17.75</v>
      </c>
      <c r="C16" s="75"/>
    </row>
    <row r="17" spans="1:3" ht="12.75">
      <c r="A17" s="1" t="s">
        <v>17</v>
      </c>
      <c r="B17" s="12">
        <v>8.46</v>
      </c>
      <c r="C17" s="75"/>
    </row>
    <row r="18" spans="1:3" ht="12.75">
      <c r="A18" t="s">
        <v>2</v>
      </c>
      <c r="B18" s="2">
        <f>SUM(B7:B17)</f>
        <v>234.18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9.5</v>
      </c>
      <c r="C21" s="75"/>
    </row>
    <row r="22" spans="1:3" ht="12.75">
      <c r="A22" s="1" t="s">
        <v>19</v>
      </c>
      <c r="B22" s="7">
        <v>23.74</v>
      </c>
      <c r="C22" s="75"/>
    </row>
    <row r="23" spans="1:3" ht="12.75">
      <c r="A23" s="1" t="s">
        <v>20</v>
      </c>
      <c r="B23" s="7">
        <v>11.81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82.05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316.23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68.41999999999996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0.1491592356687898</v>
      </c>
      <c r="C32" s="75"/>
    </row>
    <row r="33" spans="1:3" ht="12.75">
      <c r="A33" t="s">
        <v>23</v>
      </c>
      <c r="B33" s="13">
        <f>B25/B2</f>
        <v>0.052261146496815285</v>
      </c>
      <c r="C33" s="75"/>
    </row>
    <row r="34" spans="1:3" ht="12.75">
      <c r="A34" t="s">
        <v>26</v>
      </c>
      <c r="B34" s="13">
        <f>B27/B2</f>
        <v>0.2014203821656051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7" t="s">
        <v>29</v>
      </c>
    </row>
    <row r="2" spans="1:3" ht="12.75">
      <c r="A2" t="s">
        <v>28</v>
      </c>
      <c r="B2" s="9">
        <v>1750</v>
      </c>
      <c r="C2" s="75"/>
    </row>
    <row r="3" spans="1:3" ht="12.75">
      <c r="A3" t="s">
        <v>126</v>
      </c>
      <c r="B3" s="10">
        <v>0.261</v>
      </c>
      <c r="C3" s="75"/>
    </row>
    <row r="4" spans="1:3" ht="12.75">
      <c r="A4" t="s">
        <v>27</v>
      </c>
      <c r="B4">
        <f>B2*B3</f>
        <v>456.75</v>
      </c>
      <c r="C4" s="75"/>
    </row>
    <row r="5" ht="12.75">
      <c r="C5" s="75"/>
    </row>
    <row r="6" spans="1:3" ht="12.75">
      <c r="A6" t="s">
        <v>1</v>
      </c>
      <c r="C6" s="75"/>
    </row>
    <row r="7" spans="1:3" ht="12.75">
      <c r="A7" s="1" t="s">
        <v>8</v>
      </c>
      <c r="B7" s="11">
        <v>74</v>
      </c>
      <c r="C7" s="75"/>
    </row>
    <row r="8" spans="1:3" ht="12.75">
      <c r="A8" s="1" t="s">
        <v>9</v>
      </c>
      <c r="B8" s="11">
        <v>28</v>
      </c>
      <c r="C8" s="75"/>
    </row>
    <row r="9" spans="1:3" ht="12.75">
      <c r="A9" s="1" t="s">
        <v>24</v>
      </c>
      <c r="B9" s="11">
        <v>0</v>
      </c>
      <c r="C9" s="75"/>
    </row>
    <row r="10" spans="1:3" ht="12.75">
      <c r="A10" s="1" t="s">
        <v>10</v>
      </c>
      <c r="B10" s="11">
        <v>0</v>
      </c>
      <c r="C10" s="75"/>
    </row>
    <row r="11" spans="1:3" ht="12.75">
      <c r="A11" s="1" t="s">
        <v>12</v>
      </c>
      <c r="B11" s="11">
        <v>127.34</v>
      </c>
      <c r="C11" s="75"/>
    </row>
    <row r="12" spans="1:3" ht="12.75">
      <c r="A12" s="1" t="s">
        <v>11</v>
      </c>
      <c r="B12" s="11">
        <v>10</v>
      </c>
      <c r="C12" s="75"/>
    </row>
    <row r="13" spans="1:3" ht="12.75">
      <c r="A13" s="1" t="s">
        <v>13</v>
      </c>
      <c r="B13" s="11">
        <v>18.86</v>
      </c>
      <c r="C13" s="75"/>
    </row>
    <row r="14" spans="1:3" ht="12.75">
      <c r="A14" s="1" t="s">
        <v>14</v>
      </c>
      <c r="B14" s="11">
        <v>18.59</v>
      </c>
      <c r="C14" s="75"/>
    </row>
    <row r="15" spans="1:3" ht="12.75">
      <c r="A15" s="1" t="s">
        <v>15</v>
      </c>
      <c r="B15" s="11">
        <v>0</v>
      </c>
      <c r="C15" s="75"/>
    </row>
    <row r="16" spans="1:3" ht="12.75">
      <c r="A16" s="1" t="s">
        <v>16</v>
      </c>
      <c r="B16" s="11">
        <v>8.75</v>
      </c>
      <c r="C16" s="75"/>
    </row>
    <row r="17" spans="1:3" ht="12.75">
      <c r="A17" s="1" t="s">
        <v>17</v>
      </c>
      <c r="B17" s="12">
        <v>10.71</v>
      </c>
      <c r="C17" s="75"/>
    </row>
    <row r="18" spans="1:3" ht="12.75">
      <c r="A18" t="s">
        <v>2</v>
      </c>
      <c r="B18" s="2">
        <f>SUM(B7:B17)</f>
        <v>296.24999999999994</v>
      </c>
      <c r="C18" s="75"/>
    </row>
    <row r="19" spans="2:3" ht="12.75">
      <c r="B19" s="2"/>
      <c r="C19" s="75"/>
    </row>
    <row r="20" spans="1:3" ht="12.75">
      <c r="A20" t="s">
        <v>3</v>
      </c>
      <c r="B20" s="2"/>
      <c r="C20" s="75"/>
    </row>
    <row r="21" spans="1:3" ht="12.75">
      <c r="A21" s="1" t="s">
        <v>18</v>
      </c>
      <c r="B21" s="7">
        <v>9.07</v>
      </c>
      <c r="C21" s="75"/>
    </row>
    <row r="22" spans="1:3" ht="12.75">
      <c r="A22" s="1" t="s">
        <v>19</v>
      </c>
      <c r="B22" s="7">
        <v>22.95</v>
      </c>
      <c r="C22" s="75"/>
    </row>
    <row r="23" spans="1:3" ht="12.75">
      <c r="A23" s="1" t="s">
        <v>20</v>
      </c>
      <c r="B23" s="7">
        <v>11.03</v>
      </c>
      <c r="C23" s="75"/>
    </row>
    <row r="24" spans="1:3" ht="12.75">
      <c r="A24" s="1" t="s">
        <v>21</v>
      </c>
      <c r="B24" s="8">
        <v>37</v>
      </c>
      <c r="C24" s="75"/>
    </row>
    <row r="25" spans="1:3" ht="12.75">
      <c r="A25" t="s">
        <v>4</v>
      </c>
      <c r="B25" s="2">
        <f>SUM(B21:B24)</f>
        <v>80.05</v>
      </c>
      <c r="C25" s="75"/>
    </row>
    <row r="26" spans="2:3" ht="12.75">
      <c r="B26" s="2"/>
      <c r="C26" s="75"/>
    </row>
    <row r="27" spans="1:3" ht="12.75">
      <c r="A27" t="s">
        <v>5</v>
      </c>
      <c r="B27" s="2">
        <f>B18+B25</f>
        <v>376.29999999999995</v>
      </c>
      <c r="C27" s="75"/>
    </row>
    <row r="28" spans="2:3" ht="12.75">
      <c r="B28" s="2"/>
      <c r="C28" s="75"/>
    </row>
    <row r="29" spans="1:3" ht="12.75">
      <c r="A29" t="s">
        <v>31</v>
      </c>
      <c r="B29" s="81">
        <f>B4-B27</f>
        <v>80.45000000000005</v>
      </c>
      <c r="C29" s="75"/>
    </row>
    <row r="30" spans="2:3" ht="12.75">
      <c r="B30" s="2"/>
      <c r="C30" s="75"/>
    </row>
    <row r="31" spans="1:3" ht="12.75">
      <c r="A31" t="s">
        <v>6</v>
      </c>
      <c r="B31" s="23" t="s">
        <v>35</v>
      </c>
      <c r="C31" s="75"/>
    </row>
    <row r="32" spans="1:3" ht="12.75">
      <c r="A32" s="1" t="s">
        <v>22</v>
      </c>
      <c r="B32" s="13">
        <f>B18/B2</f>
        <v>0.16928571428571426</v>
      </c>
      <c r="C32" s="75"/>
    </row>
    <row r="33" spans="1:3" ht="12.75">
      <c r="A33" t="s">
        <v>23</v>
      </c>
      <c r="B33" s="13">
        <f>B25/B2</f>
        <v>0.04574285714285714</v>
      </c>
      <c r="C33" s="75"/>
    </row>
    <row r="34" spans="1:3" ht="12.75">
      <c r="A34" t="s">
        <v>26</v>
      </c>
      <c r="B34" s="13">
        <f>B27/B2</f>
        <v>0.2150285714285714</v>
      </c>
      <c r="C34" s="75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2009-12-11T22:54:32Z</cp:lastPrinted>
  <dcterms:created xsi:type="dcterms:W3CDTF">2005-01-10T15:34:54Z</dcterms:created>
  <dcterms:modified xsi:type="dcterms:W3CDTF">2023-02-03T22:03:25Z</dcterms:modified>
  <cp:category/>
  <cp:version/>
  <cp:contentType/>
  <cp:contentStatus/>
</cp:coreProperties>
</file>