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1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Mustard" sheetId="15" r:id="rId15"/>
    <sheet name="Buckwht" sheetId="16" r:id="rId16"/>
    <sheet name="Millet" sheetId="17" r:id="rId17"/>
    <sheet name="Wint.Wht" sheetId="18" r:id="rId18"/>
    <sheet name="Rye" sheetId="19" r:id="rId19"/>
  </sheets>
  <definedNames>
    <definedName name="_xlnm.Print_Area" localSheetId="1">'Cashflow'!$A$1:$L$60</definedName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<sst xmlns="http://schemas.openxmlformats.org/spreadsheetml/2006/main" count="684" uniqueCount="160">
  <si>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</si>
  <si>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</si>
  <si>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</si>
  <si>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</si>
  <si>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</si>
  <si>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</si>
  <si>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</si>
  <si>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</si>
  <si>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</si>
  <si>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</si>
  <si>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</si>
  <si>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</si>
  <si>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</si>
  <si>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</si>
  <si>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</si>
  <si>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</si>
  <si>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</si>
  <si>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</si>
  <si>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</si>
  <si>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</si>
  <si>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</si>
  <si>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</si>
  <si>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</si>
  <si>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</si>
  <si>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</si>
  <si>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</si>
  <si>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</si>
  <si>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</si>
  <si>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</si>
  <si>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</si>
  <si>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</si>
  <si>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</si>
  <si>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</si>
  <si>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</si>
  <si>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</si>
  <si>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</si>
  <si>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</si>
  <si>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</si>
  <si>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</si>
  <si>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</si>
  <si>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</si>
  <si>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</si>
  <si>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</si>
  <si>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</si>
  <si>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</si>
  <si>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</si>
  <si>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</si>
  <si>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</si>
  <si>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</si>
  <si>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</si>
  <si>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</si>
  <si>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</si>
  <si>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</si>
  <si>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</si>
  <si>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</si>
  <si>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</si>
  <si>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</si>
  <si>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</si>
  <si>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</si>
  <si>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</si>
  <si>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</si>
  <si>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</si>
  <si>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Millet</t>
  </si>
  <si>
    <t>Wint.Wht</t>
  </si>
  <si>
    <t>Rye</t>
  </si>
  <si>
    <t>CROP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</si>
  <si>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</si>
  <si>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</si>
  <si>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</si>
  <si>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</si>
  <si>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</si>
  <si>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</si>
  <si>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</si>
  <si>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</si>
  <si>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</si>
  <si>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</si>
  <si>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</si>
  <si>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</si>
  <si>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</si>
  <si>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</si>
  <si>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</si>
  <si>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</si>
  <si>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</si>
  <si>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</si>
  <si>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</si>
  <si>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</si>
  <si>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</si>
  <si>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</si>
  <si>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</si>
  <si>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</si>
  <si>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</si>
  <si>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</si>
  <si>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</si>
  <si>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</si>
  <si>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</si>
  <si>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</si>
  <si>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</si>
  <si>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</si>
  <si>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</si>
  <si>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</si>
  <si>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</si>
  <si>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</si>
  <si>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</si>
  <si>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</si>
  <si>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</si>
  <si>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>decoupled (direct and counter-cyclical) government payments because those payments are tied to historic farm</t>
  </si>
  <si>
    <t>program base acres and payment yields, not to current crop selection or production.  Refer to the paper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</si>
  <si>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</si>
  <si>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</si>
  <si>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</si>
  <si>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the whole farm cashflow.  This worksheet consists of three tables.  The first table lists the market and LDP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</si>
  <si>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</si>
  <si>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</si>
  <si>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</si>
  <si>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</si>
  <si>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</si>
  <si>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</si>
  <si>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</si>
  <si>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</si>
  <si>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</si>
  <si>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</si>
  <si>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</si>
  <si>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</si>
  <si>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</si>
  <si>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</si>
  <si>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Cash available for family living, SE &amp; income taxes and investment</t>
  </si>
  <si>
    <t>Machinery P &amp; I Pmts</t>
  </si>
  <si>
    <t>Land P &amp; I Pmts</t>
  </si>
  <si>
    <t>Summary of Direct Costs</t>
  </si>
  <si>
    <t>Milling quality price, large risk of quality discounts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</si>
  <si>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</si>
  <si>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</si>
  <si>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</si>
  <si>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</si>
  <si>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</si>
  <si>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</si>
  <si>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 (Cashflow is not </t>
    </r>
  </si>
  <si>
    <t>Date:</t>
  </si>
  <si>
    <t>See direct cost summary below.</t>
  </si>
  <si>
    <t>Seed treatment and early season foliar fungicide</t>
  </si>
  <si>
    <t>Cereal grain aphid insecticide would cost about $6</t>
  </si>
  <si>
    <t>Soybean aphid and/or spider mite insecticide</t>
  </si>
  <si>
    <t>Includes dessicant prior to straight cutting</t>
  </si>
  <si>
    <t>Spraying for head feeding insects</t>
  </si>
  <si>
    <t>Two sprayings for head feeding insects</t>
  </si>
  <si>
    <t>Fungicide for white mold would cost about $18</t>
  </si>
  <si>
    <t>Name:</t>
  </si>
  <si>
    <t>Includes seed treatment for wireworn &amp; flea beetle</t>
  </si>
  <si>
    <t xml:space="preserve">Fungicide for white mold would cost about $18 </t>
  </si>
  <si>
    <t>Crop insurance is not available in this region</t>
  </si>
  <si>
    <t>North Dakota 2013 Projected Crop Budgets - South Central</t>
  </si>
  <si>
    <t>Market</t>
  </si>
  <si>
    <t xml:space="preserve">  Market Price</t>
  </si>
  <si>
    <t>Malt barley price. Estimated feed barley price is $4.88.</t>
  </si>
  <si>
    <t>Fungicide for rust would cost $4 plus application</t>
  </si>
  <si>
    <t>Yellow pea food quality. Estimate $10 green pea food quality</t>
  </si>
  <si>
    <t>and about $6.50 per bu. for feed quality.</t>
  </si>
  <si>
    <t>Yellow pea seed cost, use $54 cost/acre for green pea seed.</t>
  </si>
  <si>
    <t>seed treatment</t>
  </si>
  <si>
    <t>inoculant, rock roller rent, soil testing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</si>
</sst>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_(* #,##0.0_);_(* \(#,##0.0\);_(* &quot;-&quot;??_);_(@_)"/>
    <numFmt numFmtId="168" formatCode="_(* #,##0_);_(* \(#,##0\);_(* &quot;-&quot;??_);_(@_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1" fontId="0" fillId="0" borderId="0" xfId="0" applyNumberFormat="1" applyBorder="1" applyAlignment="1" applyProtection="1">
      <alignment/>
      <protection/>
    </xf>
    <xf numFmtId="0" fontId="0" fillId="0" borderId="10" xfId="0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0" xfId="53" applyAlignment="1" applyProtection="1">
      <alignment/>
      <protection/>
    </xf>
    <xf numFmtId="0" fontId="8" fillId="0" borderId="0" xfId="0" applyFont="1" applyAlignment="1">
      <alignment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0" fontId="51" fillId="0" borderId="0" xfId="0" applyFont="1" applyBorder="1" applyAlignment="1" quotePrefix="1">
      <alignment/>
    </xf>
    <xf numFmtId="0" fontId="51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0" fillId="33" borderId="17" xfId="0" applyNumberFormat="1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52" fillId="0" borderId="14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51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51" fillId="0" borderId="21" xfId="0" applyFont="1" applyBorder="1" applyAlignment="1" applyProtection="1">
      <alignment/>
      <protection locked="0"/>
    </xf>
    <xf numFmtId="0" fontId="51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1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6" t="s">
        <v>150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.75">
      <c r="A2" s="77" t="s">
        <v>99</v>
      </c>
      <c r="B2" s="77"/>
      <c r="C2" s="77"/>
      <c r="D2" s="77"/>
      <c r="E2" s="77"/>
      <c r="F2" s="77"/>
      <c r="G2" s="77"/>
      <c r="H2" s="77"/>
      <c r="I2" s="77"/>
      <c r="J2" s="77"/>
    </row>
    <row r="3" spans="1:8" ht="12.75">
      <c r="A3" s="35"/>
      <c r="B3" s="36"/>
      <c r="C3" s="37"/>
      <c r="D3" s="37"/>
      <c r="E3" s="37"/>
      <c r="F3" s="36"/>
      <c r="G3" s="36"/>
      <c r="H3" s="36"/>
    </row>
    <row r="4" spans="1:8" ht="12.75">
      <c r="A4" s="45" t="s">
        <v>100</v>
      </c>
      <c r="B4" s="38"/>
      <c r="C4" s="38"/>
      <c r="D4" s="38"/>
      <c r="E4" s="38"/>
      <c r="F4" s="38"/>
      <c r="G4" s="38"/>
      <c r="H4" s="38"/>
    </row>
    <row r="5" spans="1:8" ht="12.75">
      <c r="A5" s="17" t="s">
        <v>101</v>
      </c>
      <c r="B5" s="38"/>
      <c r="C5" s="38"/>
      <c r="D5" s="38"/>
      <c r="E5" s="38"/>
      <c r="F5" s="38"/>
      <c r="G5" s="38"/>
      <c r="H5" s="38"/>
    </row>
    <row r="6" spans="1:8" ht="12.75">
      <c r="A6" s="17" t="s">
        <v>102</v>
      </c>
      <c r="B6" s="38"/>
      <c r="C6" s="38"/>
      <c r="D6" s="38"/>
      <c r="E6" s="38"/>
      <c r="F6" s="38"/>
      <c r="G6" s="38"/>
      <c r="H6" s="38"/>
    </row>
    <row r="7" spans="1:8" ht="12.75">
      <c r="A7" s="17" t="s">
        <v>103</v>
      </c>
      <c r="B7" s="38"/>
      <c r="C7" s="38"/>
      <c r="D7" s="38"/>
      <c r="E7" s="38"/>
      <c r="F7" s="38"/>
      <c r="G7" s="38"/>
      <c r="H7" s="38"/>
    </row>
    <row r="8" spans="1:8" ht="12.75">
      <c r="A8" s="17" t="s">
        <v>104</v>
      </c>
      <c r="B8" s="38"/>
      <c r="C8" s="38"/>
      <c r="D8" s="38"/>
      <c r="E8" s="38"/>
      <c r="F8" s="38"/>
      <c r="G8" s="38"/>
      <c r="H8" s="38"/>
    </row>
    <row r="9" spans="1:8" ht="12.75">
      <c r="A9" s="17" t="s">
        <v>105</v>
      </c>
      <c r="B9" s="38"/>
      <c r="C9" s="38"/>
      <c r="D9" s="38"/>
      <c r="E9" s="38"/>
      <c r="F9" s="38"/>
      <c r="G9" s="38"/>
      <c r="H9" s="38"/>
    </row>
    <row r="10" spans="1:8" ht="12.75">
      <c r="A10" s="17" t="s">
        <v>106</v>
      </c>
      <c r="B10" s="38"/>
      <c r="C10" s="38"/>
      <c r="D10" s="38"/>
      <c r="E10" s="38"/>
      <c r="F10" s="38"/>
      <c r="G10" s="38"/>
      <c r="H10" s="38"/>
    </row>
    <row r="11" spans="1:8" ht="12.75">
      <c r="A11" s="17" t="s">
        <v>107</v>
      </c>
      <c r="B11" s="38"/>
      <c r="C11" s="38"/>
      <c r="D11" s="38"/>
      <c r="E11" s="38"/>
      <c r="F11" s="38"/>
      <c r="G11" s="38"/>
      <c r="H11" s="38"/>
    </row>
    <row r="12" spans="1:8" ht="12.75">
      <c r="A12" s="17"/>
      <c r="B12" s="38"/>
      <c r="C12" s="38"/>
      <c r="D12" s="38"/>
      <c r="E12" s="38"/>
      <c r="F12" s="38"/>
      <c r="G12" s="38"/>
      <c r="H12" s="38"/>
    </row>
    <row r="13" spans="1:8" ht="12.75">
      <c r="A13" s="45" t="s">
        <v>108</v>
      </c>
      <c r="B13" s="39"/>
      <c r="C13" s="39"/>
      <c r="D13" s="38"/>
      <c r="E13" s="38"/>
      <c r="F13" s="38"/>
      <c r="G13" s="38"/>
      <c r="H13" s="38"/>
    </row>
    <row r="14" spans="1:8" ht="12.75">
      <c r="A14" s="17" t="s">
        <v>109</v>
      </c>
      <c r="B14" s="38"/>
      <c r="C14" s="38"/>
      <c r="D14" s="38"/>
      <c r="E14" s="38"/>
      <c r="F14" s="38"/>
      <c r="G14" s="38"/>
      <c r="H14" s="38"/>
    </row>
    <row r="15" spans="1:8" ht="12.75">
      <c r="A15" s="17" t="s">
        <v>110</v>
      </c>
      <c r="B15" s="38"/>
      <c r="C15" s="38"/>
      <c r="D15" s="38"/>
      <c r="E15" s="38"/>
      <c r="F15" s="38"/>
      <c r="G15" s="38"/>
      <c r="H15" s="38"/>
    </row>
    <row r="16" spans="1:8" ht="12.75">
      <c r="A16" s="17" t="s">
        <v>111</v>
      </c>
      <c r="B16" s="38"/>
      <c r="C16" s="38"/>
      <c r="D16" s="38"/>
      <c r="E16" s="38"/>
      <c r="F16" s="38"/>
      <c r="G16" s="38"/>
      <c r="H16" s="38"/>
    </row>
    <row r="17" spans="1:8" ht="12.75">
      <c r="A17" s="17" t="s">
        <v>112</v>
      </c>
      <c r="B17" s="38"/>
      <c r="C17" s="38"/>
      <c r="D17" s="38"/>
      <c r="E17" s="38"/>
      <c r="F17" s="38"/>
      <c r="G17" s="38"/>
      <c r="H17" s="38"/>
    </row>
    <row r="18" spans="1:8" ht="12.75">
      <c r="A18" s="17" t="s">
        <v>136</v>
      </c>
      <c r="B18" s="38"/>
      <c r="C18" s="38"/>
      <c r="D18" s="38"/>
      <c r="E18" s="38"/>
      <c r="F18" s="38"/>
      <c r="G18" s="38"/>
      <c r="H18" s="38"/>
    </row>
    <row r="19" spans="1:8" ht="12.75">
      <c r="A19" s="17" t="s">
        <v>113</v>
      </c>
      <c r="B19" s="38"/>
      <c r="C19" s="38"/>
      <c r="E19" s="38"/>
      <c r="F19" s="38"/>
      <c r="G19" s="38"/>
      <c r="H19" s="38"/>
    </row>
    <row r="20" spans="1:8" ht="12.75">
      <c r="A20" s="17" t="s">
        <v>114</v>
      </c>
      <c r="B20" s="38"/>
      <c r="C20" s="38"/>
      <c r="D20" s="38"/>
      <c r="E20" s="38"/>
      <c r="F20" s="38"/>
      <c r="G20" s="38"/>
      <c r="H20" s="38"/>
    </row>
    <row r="21" spans="1:8" ht="12.75">
      <c r="A21" s="17" t="s">
        <v>115</v>
      </c>
      <c r="B21" s="38"/>
      <c r="C21" s="38"/>
      <c r="D21" s="38"/>
      <c r="E21" s="38"/>
      <c r="F21" s="38"/>
      <c r="G21" s="38"/>
      <c r="H21" s="38"/>
    </row>
    <row r="22" spans="1:8" ht="12.75">
      <c r="A22" s="17" t="s">
        <v>116</v>
      </c>
      <c r="B22" s="38"/>
      <c r="C22" s="38"/>
      <c r="D22" s="38"/>
      <c r="E22" s="38"/>
      <c r="F22" s="38"/>
      <c r="G22" s="38"/>
      <c r="H22" s="38"/>
    </row>
    <row r="23" spans="2:8" ht="12.75">
      <c r="B23" s="38"/>
      <c r="C23" s="38"/>
      <c r="D23" s="38"/>
      <c r="E23" s="38"/>
      <c r="F23" s="38"/>
      <c r="G23" s="38"/>
      <c r="H23" s="38"/>
    </row>
    <row r="24" spans="1:8" ht="12.75">
      <c r="A24" s="45" t="s">
        <v>117</v>
      </c>
      <c r="B24" s="38"/>
      <c r="C24" s="38"/>
      <c r="D24" s="38"/>
      <c r="E24" s="38"/>
      <c r="F24" s="38"/>
      <c r="G24" s="38"/>
      <c r="H24" s="38"/>
    </row>
    <row r="25" spans="1:8" ht="12.75">
      <c r="A25" s="17" t="s">
        <v>118</v>
      </c>
      <c r="B25" s="38"/>
      <c r="C25" s="38"/>
      <c r="D25" s="38"/>
      <c r="E25" s="38"/>
      <c r="F25" s="38"/>
      <c r="G25" s="38"/>
      <c r="H25" s="38"/>
    </row>
    <row r="26" spans="1:8" ht="12.75" customHeight="1">
      <c r="A26" s="17" t="s">
        <v>119</v>
      </c>
      <c r="B26" s="38"/>
      <c r="C26" s="38"/>
      <c r="D26" s="38"/>
      <c r="E26" s="38"/>
      <c r="F26" s="38"/>
      <c r="G26" s="38"/>
      <c r="H26" s="38"/>
    </row>
    <row r="27" spans="1:8" ht="12.75">
      <c r="A27" s="17" t="s">
        <v>120</v>
      </c>
      <c r="B27" s="38"/>
      <c r="C27" s="38"/>
      <c r="D27" s="38"/>
      <c r="E27" s="38"/>
      <c r="F27" s="38"/>
      <c r="G27" s="38"/>
      <c r="H27" s="38"/>
    </row>
    <row r="28" spans="1:8" ht="13.5">
      <c r="A28" s="17" t="s">
        <v>121</v>
      </c>
      <c r="B28" s="38"/>
      <c r="C28" s="38"/>
      <c r="D28" s="38"/>
      <c r="E28" s="38"/>
      <c r="F28" s="38"/>
      <c r="G28" s="38"/>
      <c r="H28" s="38"/>
    </row>
    <row r="29" spans="1:8" ht="12.75">
      <c r="A29" s="36"/>
      <c r="B29" s="36"/>
      <c r="C29" s="36"/>
      <c r="D29" s="36"/>
      <c r="E29" s="36"/>
      <c r="F29" s="36"/>
      <c r="G29" s="36"/>
      <c r="H29" s="36"/>
    </row>
    <row r="30" spans="1:8" ht="12.75">
      <c r="A30" s="36" t="s">
        <v>122</v>
      </c>
      <c r="B30" s="36"/>
      <c r="C30" s="36"/>
      <c r="D30" s="36"/>
      <c r="E30" s="36"/>
      <c r="F30" s="36"/>
      <c r="G30" s="36"/>
      <c r="H30" s="36"/>
    </row>
    <row r="31" spans="1:8" ht="12.75">
      <c r="A31" s="36"/>
      <c r="B31" s="36"/>
      <c r="C31" s="36"/>
      <c r="D31" s="36"/>
      <c r="E31" s="36"/>
      <c r="F31" s="36"/>
      <c r="G31" s="36"/>
      <c r="H31" s="36"/>
    </row>
    <row r="32" spans="1:8" ht="12.75">
      <c r="A32" s="44" t="s">
        <v>130</v>
      </c>
      <c r="B32" s="36" t="s">
        <v>131</v>
      </c>
      <c r="C32" s="36"/>
      <c r="D32" s="40"/>
      <c r="E32" s="36" t="s">
        <v>132</v>
      </c>
      <c r="F32" s="36"/>
      <c r="G32" s="36"/>
      <c r="H32" s="36"/>
    </row>
    <row r="33" spans="1:11" ht="12.75">
      <c r="A33" s="36" t="s">
        <v>133</v>
      </c>
      <c r="B33" s="78" t="s">
        <v>134</v>
      </c>
      <c r="C33" s="79"/>
      <c r="D33" s="79"/>
      <c r="E33" s="79"/>
      <c r="F33" s="79"/>
      <c r="G33" s="79"/>
      <c r="H33" s="36" t="s">
        <v>135</v>
      </c>
      <c r="I33" s="36"/>
      <c r="J33" s="36"/>
      <c r="K33" s="36"/>
    </row>
    <row r="34" spans="1:11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2" t="s">
        <v>0</v>
      </c>
      <c r="C1" s="74" t="s">
        <v>30</v>
      </c>
    </row>
    <row r="2" spans="1:3" ht="12.75">
      <c r="A2" t="s">
        <v>29</v>
      </c>
      <c r="B2" s="9">
        <v>1400</v>
      </c>
      <c r="C2" s="72"/>
    </row>
    <row r="3" spans="1:3" ht="12.75">
      <c r="A3" t="s">
        <v>152</v>
      </c>
      <c r="B3" s="10">
        <v>0.316</v>
      </c>
      <c r="C3" s="72"/>
    </row>
    <row r="4" spans="1:3" ht="12.75">
      <c r="A4" t="s">
        <v>28</v>
      </c>
      <c r="B4" s="2">
        <f>B2*B3</f>
        <v>442.4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43.56</v>
      </c>
      <c r="C7" s="75" t="s">
        <v>147</v>
      </c>
    </row>
    <row r="8" spans="1:3" ht="12.75">
      <c r="A8" s="1" t="s">
        <v>9</v>
      </c>
      <c r="B8" s="11">
        <v>33.5</v>
      </c>
      <c r="C8" s="72"/>
    </row>
    <row r="9" spans="1:3" ht="12.75">
      <c r="A9" s="1" t="s">
        <v>24</v>
      </c>
      <c r="B9" s="11">
        <v>0</v>
      </c>
      <c r="C9" s="72" t="s">
        <v>154</v>
      </c>
    </row>
    <row r="10" spans="1:3" ht="12.75">
      <c r="A10" s="1" t="s">
        <v>10</v>
      </c>
      <c r="B10" s="11">
        <v>14</v>
      </c>
      <c r="C10" s="72" t="s">
        <v>144</v>
      </c>
    </row>
    <row r="11" spans="1:3" ht="12.75">
      <c r="A11" s="1" t="s">
        <v>12</v>
      </c>
      <c r="B11" s="11">
        <v>41.27</v>
      </c>
      <c r="C11" s="72"/>
    </row>
    <row r="12" spans="1:3" ht="12.75">
      <c r="A12" s="1" t="s">
        <v>11</v>
      </c>
      <c r="B12" s="11">
        <v>27.5</v>
      </c>
      <c r="C12" s="72"/>
    </row>
    <row r="13" spans="1:3" ht="12.75">
      <c r="A13" s="1" t="s">
        <v>13</v>
      </c>
      <c r="B13" s="11">
        <v>17.29</v>
      </c>
      <c r="C13" s="72"/>
    </row>
    <row r="14" spans="1:3" ht="12.75">
      <c r="A14" s="1" t="s">
        <v>14</v>
      </c>
      <c r="B14" s="11">
        <v>16.32</v>
      </c>
      <c r="C14" s="72"/>
    </row>
    <row r="15" spans="1:3" ht="12.75">
      <c r="A15" s="1" t="s">
        <v>15</v>
      </c>
      <c r="B15" s="11">
        <v>2.8</v>
      </c>
      <c r="C15" s="72"/>
    </row>
    <row r="16" spans="1:3" ht="12.75">
      <c r="A16" s="1" t="s">
        <v>16</v>
      </c>
      <c r="B16" s="11">
        <v>22</v>
      </c>
      <c r="C16" s="72"/>
    </row>
    <row r="17" spans="1:3" ht="12.75">
      <c r="A17" s="1" t="s">
        <v>17</v>
      </c>
      <c r="B17" s="12">
        <v>5.02</v>
      </c>
      <c r="C17" s="72"/>
    </row>
    <row r="18" spans="1:3" ht="12.75">
      <c r="A18" t="s">
        <v>2</v>
      </c>
      <c r="B18" s="2">
        <f>SUM(B7:B17)</f>
        <v>223.26000000000002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7.07</v>
      </c>
      <c r="C21" s="72"/>
    </row>
    <row r="22" spans="1:3" ht="12.75">
      <c r="A22" s="1" t="s">
        <v>19</v>
      </c>
      <c r="B22" s="7">
        <v>20.88</v>
      </c>
      <c r="C22" s="72"/>
    </row>
    <row r="23" spans="1:3" ht="12.75">
      <c r="A23" s="1" t="s">
        <v>20</v>
      </c>
      <c r="B23" s="7">
        <v>12.15</v>
      </c>
      <c r="C23" s="72"/>
    </row>
    <row r="24" spans="1:3" ht="12.75">
      <c r="A24" s="1" t="s">
        <v>21</v>
      </c>
      <c r="B24" s="8">
        <v>51.8</v>
      </c>
      <c r="C24" s="72"/>
    </row>
    <row r="25" spans="1:3" ht="12.75">
      <c r="A25" t="s">
        <v>4</v>
      </c>
      <c r="B25" s="2">
        <f>SUM(B21:B24)</f>
        <v>91.9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315.16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127.23999999999995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38</v>
      </c>
      <c r="C31" s="72"/>
    </row>
    <row r="32" spans="1:3" ht="12.75">
      <c r="A32" s="1" t="s">
        <v>22</v>
      </c>
      <c r="B32" s="13">
        <f>B18/B2</f>
        <v>0.1594714285714286</v>
      </c>
      <c r="C32" s="72"/>
    </row>
    <row r="33" spans="1:3" ht="12.75">
      <c r="A33" t="s">
        <v>23</v>
      </c>
      <c r="B33" s="13">
        <f>B25/B2</f>
        <v>0.06564285714285714</v>
      </c>
      <c r="C33" s="72"/>
    </row>
    <row r="34" spans="1:3" ht="12.75">
      <c r="A34" t="s">
        <v>27</v>
      </c>
      <c r="B34" s="13">
        <f>B27/B2</f>
        <v>0.22511428571428574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2" t="s">
        <v>0</v>
      </c>
      <c r="C1" s="74" t="s">
        <v>30</v>
      </c>
    </row>
    <row r="2" spans="1:3" ht="12.75">
      <c r="A2" t="s">
        <v>29</v>
      </c>
      <c r="B2" s="9">
        <v>1400</v>
      </c>
      <c r="C2" s="72"/>
    </row>
    <row r="3" spans="1:3" ht="12.75">
      <c r="A3" t="s">
        <v>152</v>
      </c>
      <c r="B3" s="12">
        <v>0.241</v>
      </c>
      <c r="C3" s="72"/>
    </row>
    <row r="4" spans="1:3" ht="12.75">
      <c r="A4" t="s">
        <v>28</v>
      </c>
      <c r="B4" s="2">
        <f>B2*B3</f>
        <v>337.4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47</v>
      </c>
      <c r="C7" s="72"/>
    </row>
    <row r="8" spans="1:3" ht="12.75">
      <c r="A8" s="1" t="s">
        <v>9</v>
      </c>
      <c r="B8" s="11">
        <v>19</v>
      </c>
      <c r="C8" s="72"/>
    </row>
    <row r="9" spans="1:3" ht="12.75">
      <c r="A9" s="1" t="s">
        <v>24</v>
      </c>
      <c r="B9" s="11">
        <v>0</v>
      </c>
      <c r="C9" s="72" t="s">
        <v>145</v>
      </c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73.07</v>
      </c>
      <c r="C11" s="72"/>
    </row>
    <row r="12" spans="1:3" ht="12.75">
      <c r="A12" s="1" t="s">
        <v>11</v>
      </c>
      <c r="B12" s="11">
        <v>13.4</v>
      </c>
      <c r="C12" s="72"/>
    </row>
    <row r="13" spans="1:3" ht="12.75">
      <c r="A13" s="1" t="s">
        <v>13</v>
      </c>
      <c r="B13" s="11">
        <v>15.72</v>
      </c>
      <c r="C13" s="72"/>
    </row>
    <row r="14" spans="1:3" ht="12.75">
      <c r="A14" s="1" t="s">
        <v>14</v>
      </c>
      <c r="B14" s="11">
        <v>16.11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7</v>
      </c>
      <c r="C16" s="72"/>
    </row>
    <row r="17" spans="1:3" ht="12.75">
      <c r="A17" s="1" t="s">
        <v>17</v>
      </c>
      <c r="B17" s="12">
        <v>4.4</v>
      </c>
      <c r="C17" s="72"/>
    </row>
    <row r="18" spans="1:3" ht="12.75">
      <c r="A18" t="s">
        <v>2</v>
      </c>
      <c r="B18" s="2">
        <f>SUM(B7:B17)</f>
        <v>195.70000000000002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6.61</v>
      </c>
      <c r="C21" s="72"/>
    </row>
    <row r="22" spans="1:3" ht="12.75">
      <c r="A22" s="1" t="s">
        <v>19</v>
      </c>
      <c r="B22" s="7">
        <v>19.51</v>
      </c>
      <c r="C22" s="72"/>
    </row>
    <row r="23" spans="1:3" ht="12.75">
      <c r="A23" s="1" t="s">
        <v>20</v>
      </c>
      <c r="B23" s="7">
        <v>11.2</v>
      </c>
      <c r="C23" s="72"/>
    </row>
    <row r="24" spans="1:3" ht="12.75">
      <c r="A24" s="1" t="s">
        <v>21</v>
      </c>
      <c r="B24" s="8">
        <v>51.8</v>
      </c>
      <c r="C24" s="72"/>
    </row>
    <row r="25" spans="1:3" ht="12.75">
      <c r="A25" t="s">
        <v>4</v>
      </c>
      <c r="B25" s="2">
        <f>SUM(B21:B24)</f>
        <v>89.12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284.82000000000005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52.57999999999993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38</v>
      </c>
      <c r="C31" s="72"/>
    </row>
    <row r="32" spans="1:3" ht="12.75">
      <c r="A32" s="1" t="s">
        <v>22</v>
      </c>
      <c r="B32" s="13">
        <f>B18/B2</f>
        <v>0.1397857142857143</v>
      </c>
      <c r="C32" s="72"/>
    </row>
    <row r="33" spans="1:3" ht="12.75">
      <c r="A33" t="s">
        <v>23</v>
      </c>
      <c r="B33" s="13">
        <f>B25/B2</f>
        <v>0.06365714285714286</v>
      </c>
      <c r="C33" s="72"/>
    </row>
    <row r="34" spans="1:3" ht="12.75">
      <c r="A34" t="s">
        <v>27</v>
      </c>
      <c r="B34" s="13">
        <f>B27/B2</f>
        <v>0.20344285714285718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2" t="s">
        <v>0</v>
      </c>
      <c r="C1" s="74" t="s">
        <v>30</v>
      </c>
    </row>
    <row r="2" spans="1:3" ht="12.75">
      <c r="A2" t="s">
        <v>29</v>
      </c>
      <c r="B2" s="9">
        <v>18</v>
      </c>
      <c r="C2" s="72"/>
    </row>
    <row r="3" spans="1:3" ht="12.75">
      <c r="A3" t="s">
        <v>152</v>
      </c>
      <c r="B3" s="10">
        <v>13.16</v>
      </c>
      <c r="C3" s="72"/>
    </row>
    <row r="4" spans="1:3" ht="12.75">
      <c r="A4" t="s">
        <v>28</v>
      </c>
      <c r="B4" s="2">
        <f>B2*B3</f>
        <v>236.88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12.6</v>
      </c>
      <c r="C7" s="72"/>
    </row>
    <row r="8" spans="1:3" ht="12.75">
      <c r="A8" s="1" t="s">
        <v>9</v>
      </c>
      <c r="B8" s="11">
        <v>24.5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26.08</v>
      </c>
      <c r="C11" s="72"/>
    </row>
    <row r="12" spans="1:3" ht="12.75">
      <c r="A12" s="1" t="s">
        <v>11</v>
      </c>
      <c r="B12" s="11">
        <v>10.7</v>
      </c>
      <c r="C12" s="72"/>
    </row>
    <row r="13" spans="1:3" ht="12.75">
      <c r="A13" s="1" t="s">
        <v>13</v>
      </c>
      <c r="B13" s="11">
        <v>15.84</v>
      </c>
      <c r="C13" s="72"/>
    </row>
    <row r="14" spans="1:3" ht="12.75">
      <c r="A14" s="1" t="s">
        <v>14</v>
      </c>
      <c r="B14" s="11">
        <v>16.62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1.5</v>
      </c>
      <c r="C16" s="72"/>
    </row>
    <row r="17" spans="1:3" ht="12.75">
      <c r="A17" s="1" t="s">
        <v>17</v>
      </c>
      <c r="B17" s="12">
        <v>2.48</v>
      </c>
      <c r="C17" s="72"/>
    </row>
    <row r="18" spans="1:3" ht="12.75">
      <c r="A18" t="s">
        <v>2</v>
      </c>
      <c r="B18" s="2">
        <f>SUM(B7:B17)</f>
        <v>110.32000000000001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6.7</v>
      </c>
      <c r="C21" s="72"/>
    </row>
    <row r="22" spans="1:3" ht="12.75">
      <c r="A22" s="1" t="s">
        <v>19</v>
      </c>
      <c r="B22" s="7">
        <v>19.8</v>
      </c>
      <c r="C22" s="72"/>
    </row>
    <row r="23" spans="1:3" ht="12.75">
      <c r="A23" s="1" t="s">
        <v>20</v>
      </c>
      <c r="B23" s="7">
        <v>11.75</v>
      </c>
      <c r="C23" s="72"/>
    </row>
    <row r="24" spans="1:3" ht="12.75">
      <c r="A24" s="1" t="s">
        <v>21</v>
      </c>
      <c r="B24" s="8">
        <v>51.8</v>
      </c>
      <c r="C24" s="72"/>
    </row>
    <row r="25" spans="1:3" ht="12.75">
      <c r="A25" t="s">
        <v>4</v>
      </c>
      <c r="B25" s="2">
        <f>SUM(B21:B24)</f>
        <v>90.05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200.37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36.50999999999999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7</v>
      </c>
      <c r="C31" s="72"/>
    </row>
    <row r="32" spans="1:3" ht="12.75">
      <c r="A32" s="1" t="s">
        <v>22</v>
      </c>
      <c r="B32" s="2">
        <f>B18/B2</f>
        <v>6.1288888888888895</v>
      </c>
      <c r="C32" s="72"/>
    </row>
    <row r="33" spans="1:3" ht="12.75">
      <c r="A33" t="s">
        <v>23</v>
      </c>
      <c r="B33" s="2">
        <f>B25/B2</f>
        <v>5.002777777777777</v>
      </c>
      <c r="C33" s="72"/>
    </row>
    <row r="34" spans="1:3" ht="12.75">
      <c r="A34" t="s">
        <v>27</v>
      </c>
      <c r="B34" s="2">
        <f>B27/B2</f>
        <v>11.131666666666668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2" t="s">
        <v>0</v>
      </c>
      <c r="C1" s="74" t="s">
        <v>30</v>
      </c>
    </row>
    <row r="2" spans="1:3" ht="12.75">
      <c r="A2" t="s">
        <v>29</v>
      </c>
      <c r="B2" s="9">
        <v>34</v>
      </c>
      <c r="C2" s="72"/>
    </row>
    <row r="3" spans="1:3" ht="12.75">
      <c r="A3" t="s">
        <v>152</v>
      </c>
      <c r="B3" s="12">
        <v>8.52</v>
      </c>
      <c r="C3" s="72" t="s">
        <v>155</v>
      </c>
    </row>
    <row r="4" spans="1:3" ht="12.75">
      <c r="A4" t="s">
        <v>28</v>
      </c>
      <c r="B4" s="2">
        <f>B2*B3</f>
        <v>289.68</v>
      </c>
      <c r="C4" s="72" t="s">
        <v>156</v>
      </c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43.5</v>
      </c>
      <c r="C7" s="72" t="s">
        <v>157</v>
      </c>
    </row>
    <row r="8" spans="1:3" ht="12.75">
      <c r="A8" s="1" t="s">
        <v>9</v>
      </c>
      <c r="B8" s="11">
        <v>30.5</v>
      </c>
      <c r="C8" s="72"/>
    </row>
    <row r="9" spans="1:3" ht="12.75">
      <c r="A9" s="1" t="s">
        <v>24</v>
      </c>
      <c r="B9" s="11">
        <v>1.5</v>
      </c>
      <c r="C9" s="72" t="s">
        <v>158</v>
      </c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9.93</v>
      </c>
      <c r="C11" s="72"/>
    </row>
    <row r="12" spans="1:3" ht="12.75">
      <c r="A12" s="1" t="s">
        <v>11</v>
      </c>
      <c r="B12" s="11">
        <v>9.1</v>
      </c>
      <c r="C12" s="72"/>
    </row>
    <row r="13" spans="1:3" ht="12.75">
      <c r="A13" s="1" t="s">
        <v>13</v>
      </c>
      <c r="B13" s="11">
        <v>17.07</v>
      </c>
      <c r="C13" s="72"/>
    </row>
    <row r="14" spans="1:3" ht="12.75">
      <c r="A14" s="1" t="s">
        <v>14</v>
      </c>
      <c r="B14" s="11">
        <v>17.41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9.25</v>
      </c>
      <c r="C16" s="72" t="s">
        <v>159</v>
      </c>
    </row>
    <row r="17" spans="1:3" ht="12.75">
      <c r="A17" s="1" t="s">
        <v>17</v>
      </c>
      <c r="B17" s="12">
        <v>3.18</v>
      </c>
      <c r="C17" s="72"/>
    </row>
    <row r="18" spans="1:3" ht="12.75">
      <c r="A18" t="s">
        <v>2</v>
      </c>
      <c r="B18" s="2">
        <f>SUM(B7:B17)</f>
        <v>141.44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6.82</v>
      </c>
      <c r="C21" s="72"/>
    </row>
    <row r="22" spans="1:3" ht="12.75">
      <c r="A22" s="1" t="s">
        <v>19</v>
      </c>
      <c r="B22" s="7">
        <v>21.26</v>
      </c>
      <c r="C22" s="72"/>
    </row>
    <row r="23" spans="1:3" ht="12.75">
      <c r="A23" s="1" t="s">
        <v>20</v>
      </c>
      <c r="B23" s="7">
        <v>11.64</v>
      </c>
      <c r="C23" s="72"/>
    </row>
    <row r="24" spans="1:3" ht="12.75">
      <c r="A24" s="1" t="s">
        <v>21</v>
      </c>
      <c r="B24" s="8">
        <v>51.8</v>
      </c>
      <c r="C24" s="72"/>
    </row>
    <row r="25" spans="1:3" ht="12.75">
      <c r="A25" t="s">
        <v>4</v>
      </c>
      <c r="B25" s="2">
        <f>SUM(B21:B24)</f>
        <v>91.52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232.95999999999998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56.72000000000003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7</v>
      </c>
      <c r="C31" s="72"/>
    </row>
    <row r="32" spans="1:3" ht="12.75">
      <c r="A32" s="1" t="s">
        <v>22</v>
      </c>
      <c r="B32" s="2">
        <f>B18/B2</f>
        <v>4.16</v>
      </c>
      <c r="C32" s="72"/>
    </row>
    <row r="33" spans="1:3" ht="12.75">
      <c r="A33" t="s">
        <v>23</v>
      </c>
      <c r="B33" s="2">
        <f>B25/B2</f>
        <v>2.6917647058823526</v>
      </c>
      <c r="C33" s="72"/>
    </row>
    <row r="34" spans="1:3" ht="12.75">
      <c r="A34" t="s">
        <v>27</v>
      </c>
      <c r="B34" s="2">
        <f>B27/B2</f>
        <v>6.851764705882353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2" t="s">
        <v>0</v>
      </c>
      <c r="C1" s="74" t="s">
        <v>30</v>
      </c>
    </row>
    <row r="2" spans="1:3" ht="12.75">
      <c r="A2" t="s">
        <v>29</v>
      </c>
      <c r="B2" s="9">
        <v>59</v>
      </c>
      <c r="C2" s="72"/>
    </row>
    <row r="3" spans="1:3" ht="12.75">
      <c r="A3" t="s">
        <v>152</v>
      </c>
      <c r="B3" s="12">
        <v>3.34</v>
      </c>
      <c r="C3" s="72"/>
    </row>
    <row r="4" spans="1:3" ht="12.75">
      <c r="A4" t="s">
        <v>28</v>
      </c>
      <c r="B4" s="2">
        <f>B2*B3</f>
        <v>197.06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13</v>
      </c>
      <c r="C7" s="72"/>
    </row>
    <row r="8" spans="1:3" ht="12.75">
      <c r="A8" s="1" t="s">
        <v>9</v>
      </c>
      <c r="B8" s="11">
        <v>8.5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47.92</v>
      </c>
      <c r="C11" s="72"/>
    </row>
    <row r="12" spans="1:3" ht="12.75">
      <c r="A12" s="1" t="s">
        <v>11</v>
      </c>
      <c r="B12" s="11">
        <v>13.7</v>
      </c>
      <c r="C12" s="72"/>
    </row>
    <row r="13" spans="1:3" ht="12.75">
      <c r="A13" s="1" t="s">
        <v>13</v>
      </c>
      <c r="B13" s="11">
        <v>18.97</v>
      </c>
      <c r="C13" s="72"/>
    </row>
    <row r="14" spans="1:3" ht="12.75">
      <c r="A14" s="1" t="s">
        <v>14</v>
      </c>
      <c r="B14" s="11">
        <v>17.68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7</v>
      </c>
      <c r="C16" s="72"/>
    </row>
    <row r="17" spans="1:3" ht="12.75">
      <c r="A17" s="1" t="s">
        <v>17</v>
      </c>
      <c r="B17" s="12">
        <v>2.92</v>
      </c>
      <c r="C17" s="72"/>
    </row>
    <row r="18" spans="1:3" ht="12.75">
      <c r="A18" t="s">
        <v>2</v>
      </c>
      <c r="B18" s="2">
        <f>SUM(B7:B17)</f>
        <v>129.69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7.4</v>
      </c>
      <c r="C21" s="72"/>
    </row>
    <row r="22" spans="1:3" ht="12.75">
      <c r="A22" s="1" t="s">
        <v>19</v>
      </c>
      <c r="B22" s="7">
        <v>21.72</v>
      </c>
      <c r="C22" s="72"/>
    </row>
    <row r="23" spans="1:3" ht="12.75">
      <c r="A23" s="1" t="s">
        <v>20</v>
      </c>
      <c r="B23" s="7">
        <v>12.77</v>
      </c>
      <c r="C23" s="72"/>
    </row>
    <row r="24" spans="1:3" ht="12.75">
      <c r="A24" s="1" t="s">
        <v>21</v>
      </c>
      <c r="B24" s="8">
        <v>51.8</v>
      </c>
      <c r="C24" s="72"/>
    </row>
    <row r="25" spans="1:3" ht="12.75">
      <c r="A25" t="s">
        <v>4</v>
      </c>
      <c r="B25" s="2">
        <f>SUM(B21:B24)</f>
        <v>93.69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223.38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-26.319999999999993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7</v>
      </c>
      <c r="C31" s="72"/>
    </row>
    <row r="32" spans="1:3" ht="12.75">
      <c r="A32" s="1" t="s">
        <v>22</v>
      </c>
      <c r="B32" s="2">
        <f>B18/B2</f>
        <v>2.198135593220339</v>
      </c>
      <c r="C32" s="72"/>
    </row>
    <row r="33" spans="1:3" ht="12.75">
      <c r="A33" t="s">
        <v>23</v>
      </c>
      <c r="B33" s="2">
        <f>B25/B2</f>
        <v>1.5879661016949151</v>
      </c>
      <c r="C33" s="72"/>
    </row>
    <row r="34" spans="1:3" ht="12.75">
      <c r="A34" t="s">
        <v>27</v>
      </c>
      <c r="B34" s="2">
        <f>B27/B2</f>
        <v>3.786101694915254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2" t="s">
        <v>0</v>
      </c>
      <c r="C1" s="74" t="s">
        <v>30</v>
      </c>
    </row>
    <row r="2" spans="1:3" ht="12.75">
      <c r="A2" t="s">
        <v>29</v>
      </c>
      <c r="B2" s="9">
        <v>900</v>
      </c>
      <c r="C2" s="72"/>
    </row>
    <row r="3" spans="1:3" ht="12.75">
      <c r="A3" t="s">
        <v>152</v>
      </c>
      <c r="B3" s="10">
        <v>0.389</v>
      </c>
      <c r="C3" s="72"/>
    </row>
    <row r="4" spans="1:3" ht="12.75">
      <c r="A4" t="s">
        <v>28</v>
      </c>
      <c r="B4" s="2">
        <f>B2*B3</f>
        <v>350.1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20.4</v>
      </c>
      <c r="C7" s="72"/>
    </row>
    <row r="8" spans="1:3" ht="12.75">
      <c r="A8" s="1" t="s">
        <v>9</v>
      </c>
      <c r="B8" s="11">
        <v>18.5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33.09</v>
      </c>
      <c r="C11" s="72"/>
    </row>
    <row r="12" spans="1:3" ht="12.75">
      <c r="A12" s="1" t="s">
        <v>11</v>
      </c>
      <c r="B12" s="11">
        <v>0</v>
      </c>
      <c r="C12" s="72" t="s">
        <v>149</v>
      </c>
    </row>
    <row r="13" spans="1:3" ht="12.75">
      <c r="A13" s="1" t="s">
        <v>13</v>
      </c>
      <c r="B13" s="11">
        <v>15.69</v>
      </c>
      <c r="C13" s="72"/>
    </row>
    <row r="14" spans="1:3" ht="12.75">
      <c r="A14" s="1" t="s">
        <v>14</v>
      </c>
      <c r="B14" s="11">
        <v>16.57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7</v>
      </c>
      <c r="C16" s="72"/>
    </row>
    <row r="17" spans="1:3" ht="12.75">
      <c r="A17" s="1" t="s">
        <v>17</v>
      </c>
      <c r="B17" s="12">
        <v>2.56</v>
      </c>
      <c r="C17" s="72"/>
    </row>
    <row r="18" spans="1:3" ht="12.75">
      <c r="A18" t="s">
        <v>2</v>
      </c>
      <c r="B18" s="2">
        <f>SUM(B7:B17)</f>
        <v>113.81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6.66</v>
      </c>
      <c r="C21" s="72"/>
    </row>
    <row r="22" spans="1:3" ht="12.75">
      <c r="A22" s="1" t="s">
        <v>19</v>
      </c>
      <c r="B22" s="7">
        <v>19.71</v>
      </c>
      <c r="C22" s="72"/>
    </row>
    <row r="23" spans="1:3" ht="12.75">
      <c r="A23" s="1" t="s">
        <v>20</v>
      </c>
      <c r="B23" s="7">
        <v>11.7</v>
      </c>
      <c r="C23" s="72"/>
    </row>
    <row r="24" spans="1:3" ht="12.75">
      <c r="A24" s="1" t="s">
        <v>21</v>
      </c>
      <c r="B24" s="8">
        <v>51.8</v>
      </c>
      <c r="C24" s="72"/>
    </row>
    <row r="25" spans="1:3" ht="12.75">
      <c r="A25" t="s">
        <v>4</v>
      </c>
      <c r="B25" s="2">
        <f>SUM(B21:B24)</f>
        <v>89.87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203.68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146.42000000000002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38</v>
      </c>
      <c r="C31" s="72"/>
    </row>
    <row r="32" spans="1:3" ht="12.75">
      <c r="A32" s="1" t="s">
        <v>22</v>
      </c>
      <c r="B32" s="13">
        <f>B18/B2</f>
        <v>0.12645555555555557</v>
      </c>
      <c r="C32" s="72"/>
    </row>
    <row r="33" spans="1:3" ht="12.75">
      <c r="A33" t="s">
        <v>23</v>
      </c>
      <c r="B33" s="13">
        <f>B25/B2</f>
        <v>0.09985555555555556</v>
      </c>
      <c r="C33" s="72"/>
    </row>
    <row r="34" spans="1:3" ht="12.75">
      <c r="A34" t="s">
        <v>27</v>
      </c>
      <c r="B34" s="13">
        <f>B27/B2</f>
        <v>0.22631111111111113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2" t="s">
        <v>0</v>
      </c>
      <c r="C1" s="74" t="s">
        <v>30</v>
      </c>
    </row>
    <row r="2" spans="1:3" ht="12.75">
      <c r="A2" t="s">
        <v>29</v>
      </c>
      <c r="B2" s="9">
        <v>900</v>
      </c>
      <c r="C2" s="72"/>
    </row>
    <row r="3" spans="1:3" ht="12.75">
      <c r="A3" t="s">
        <v>152</v>
      </c>
      <c r="B3" s="10">
        <v>0.283</v>
      </c>
      <c r="C3" s="72"/>
    </row>
    <row r="4" spans="1:3" ht="12.75">
      <c r="A4" t="s">
        <v>28</v>
      </c>
      <c r="B4" s="2">
        <f>B2*B3</f>
        <v>254.7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33.5</v>
      </c>
      <c r="C7" s="72"/>
    </row>
    <row r="8" spans="1:3" ht="12.75">
      <c r="A8" s="1" t="s">
        <v>9</v>
      </c>
      <c r="B8" s="11">
        <v>16.5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17.49</v>
      </c>
      <c r="C11" s="72"/>
    </row>
    <row r="12" spans="1:3" ht="12.75">
      <c r="A12" s="1" t="s">
        <v>11</v>
      </c>
      <c r="B12" s="11">
        <v>16.9</v>
      </c>
      <c r="C12" s="72"/>
    </row>
    <row r="13" spans="1:3" ht="12.75">
      <c r="A13" s="1" t="s">
        <v>13</v>
      </c>
      <c r="B13" s="11">
        <v>15.21</v>
      </c>
      <c r="C13" s="72"/>
    </row>
    <row r="14" spans="1:3" ht="12.75">
      <c r="A14" s="1" t="s">
        <v>14</v>
      </c>
      <c r="B14" s="11">
        <v>15.94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1.5</v>
      </c>
      <c r="C16" s="72"/>
    </row>
    <row r="17" spans="1:3" ht="12.75">
      <c r="A17" s="1" t="s">
        <v>17</v>
      </c>
      <c r="B17" s="12">
        <v>2.69</v>
      </c>
      <c r="C17" s="72"/>
    </row>
    <row r="18" spans="1:3" ht="12.75">
      <c r="A18" t="s">
        <v>2</v>
      </c>
      <c r="B18" s="2">
        <f>SUM(B7:B17)</f>
        <v>119.72999999999999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6.5</v>
      </c>
      <c r="C21" s="72"/>
    </row>
    <row r="22" spans="1:3" ht="12.75">
      <c r="A22" s="1" t="s">
        <v>19</v>
      </c>
      <c r="B22" s="7">
        <v>19.19</v>
      </c>
      <c r="C22" s="72"/>
    </row>
    <row r="23" spans="1:3" ht="12.75">
      <c r="A23" s="1" t="s">
        <v>20</v>
      </c>
      <c r="B23" s="7">
        <v>11.03</v>
      </c>
      <c r="C23" s="72"/>
    </row>
    <row r="24" spans="1:3" ht="12.75">
      <c r="A24" s="1" t="s">
        <v>21</v>
      </c>
      <c r="B24" s="8">
        <v>51.8</v>
      </c>
      <c r="C24" s="72"/>
    </row>
    <row r="25" spans="1:3" ht="12.75">
      <c r="A25" t="s">
        <v>4</v>
      </c>
      <c r="B25" s="2">
        <f>SUM(B21:B24)</f>
        <v>88.52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208.25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46.44999999999999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38</v>
      </c>
      <c r="C31" s="72"/>
    </row>
    <row r="32" spans="1:3" ht="12.75">
      <c r="A32" s="1" t="s">
        <v>22</v>
      </c>
      <c r="B32" s="13">
        <f>B18/B2</f>
        <v>0.1330333333333333</v>
      </c>
      <c r="C32" s="72"/>
    </row>
    <row r="33" spans="1:3" ht="12.75">
      <c r="A33" t="s">
        <v>23</v>
      </c>
      <c r="B33" s="13">
        <f>B25/B2</f>
        <v>0.09835555555555556</v>
      </c>
      <c r="C33" s="72"/>
    </row>
    <row r="34" spans="1:3" ht="12.75">
      <c r="A34" t="s">
        <v>27</v>
      </c>
      <c r="B34" s="13">
        <f>B27/B2</f>
        <v>0.2313888888888889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47</v>
      </c>
      <c r="B1" s="22" t="s">
        <v>0</v>
      </c>
      <c r="C1" s="74" t="s">
        <v>30</v>
      </c>
    </row>
    <row r="2" spans="1:3" ht="12.75">
      <c r="A2" t="s">
        <v>29</v>
      </c>
      <c r="B2" s="9">
        <v>1500</v>
      </c>
      <c r="C2" s="72"/>
    </row>
    <row r="3" spans="1:3" ht="12.75">
      <c r="A3" t="s">
        <v>152</v>
      </c>
      <c r="B3" s="10">
        <v>0.185</v>
      </c>
      <c r="C3" s="72"/>
    </row>
    <row r="4" spans="1:3" ht="12.75">
      <c r="A4" t="s">
        <v>28</v>
      </c>
      <c r="B4" s="2">
        <f>B2*B3</f>
        <v>277.5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13.75</v>
      </c>
      <c r="C7" s="72"/>
    </row>
    <row r="8" spans="1:3" ht="12.75">
      <c r="A8" s="1" t="s">
        <v>9</v>
      </c>
      <c r="B8" s="11">
        <v>8.5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26.01</v>
      </c>
      <c r="C11" s="72"/>
    </row>
    <row r="12" spans="1:3" ht="12.75">
      <c r="A12" s="1" t="s">
        <v>11</v>
      </c>
      <c r="B12" s="11">
        <v>0</v>
      </c>
      <c r="C12" s="72"/>
    </row>
    <row r="13" spans="1:3" ht="12.75">
      <c r="A13" s="1" t="s">
        <v>13</v>
      </c>
      <c r="B13" s="11">
        <v>16.76</v>
      </c>
      <c r="C13" s="72"/>
    </row>
    <row r="14" spans="1:3" ht="12.75">
      <c r="A14" s="1" t="s">
        <v>14</v>
      </c>
      <c r="B14" s="11">
        <v>16.93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7</v>
      </c>
      <c r="C16" s="72"/>
    </row>
    <row r="17" spans="1:3" ht="12.75">
      <c r="A17" s="1" t="s">
        <v>17</v>
      </c>
      <c r="B17" s="12">
        <v>2.05</v>
      </c>
      <c r="C17" s="72"/>
    </row>
    <row r="18" spans="1:3" ht="12.75">
      <c r="A18" t="s">
        <v>2</v>
      </c>
      <c r="B18" s="2">
        <f>SUM(B7:B17)</f>
        <v>91.00000000000001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6.9</v>
      </c>
      <c r="C21" s="72"/>
    </row>
    <row r="22" spans="1:3" ht="12.75">
      <c r="A22" s="1" t="s">
        <v>19</v>
      </c>
      <c r="B22" s="7">
        <v>20.36</v>
      </c>
      <c r="C22" s="72"/>
    </row>
    <row r="23" spans="1:3" ht="12.75">
      <c r="A23" s="1" t="s">
        <v>20</v>
      </c>
      <c r="B23" s="7">
        <v>12.04</v>
      </c>
      <c r="C23" s="72"/>
    </row>
    <row r="24" spans="1:3" ht="12.75">
      <c r="A24" s="1" t="s">
        <v>21</v>
      </c>
      <c r="B24" s="8">
        <v>51.8</v>
      </c>
      <c r="C24" s="72"/>
    </row>
    <row r="25" spans="1:3" ht="12.75">
      <c r="A25" t="s">
        <v>4</v>
      </c>
      <c r="B25" s="2">
        <f>SUM(B21:B24)</f>
        <v>91.1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182.10000000000002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95.39999999999998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7</v>
      </c>
      <c r="C31" s="72"/>
    </row>
    <row r="32" spans="1:3" ht="12.75">
      <c r="A32" s="1" t="s">
        <v>22</v>
      </c>
      <c r="B32" s="13">
        <f>B18/B2</f>
        <v>0.060666666666666674</v>
      </c>
      <c r="C32" s="72"/>
    </row>
    <row r="33" spans="1:3" ht="12.75">
      <c r="A33" t="s">
        <v>23</v>
      </c>
      <c r="B33" s="13">
        <f>B25/B2</f>
        <v>0.06073333333333333</v>
      </c>
      <c r="C33" s="72"/>
    </row>
    <row r="34" spans="1:3" ht="12.75">
      <c r="A34" t="s">
        <v>27</v>
      </c>
      <c r="B34" s="13">
        <f>B27/B2</f>
        <v>0.12140000000000002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48</v>
      </c>
      <c r="B1" s="22" t="s">
        <v>0</v>
      </c>
      <c r="C1" s="74" t="s">
        <v>30</v>
      </c>
    </row>
    <row r="2" spans="1:3" ht="12.75">
      <c r="A2" t="s">
        <v>29</v>
      </c>
      <c r="B2" s="9">
        <v>45</v>
      </c>
      <c r="C2" s="72"/>
    </row>
    <row r="3" spans="1:3" ht="12.75">
      <c r="A3" t="s">
        <v>152</v>
      </c>
      <c r="B3" s="12">
        <v>8.05</v>
      </c>
      <c r="C3" s="72"/>
    </row>
    <row r="4" spans="1:3" ht="12.75">
      <c r="A4" t="s">
        <v>28</v>
      </c>
      <c r="B4" s="2">
        <f>B2*B3</f>
        <v>362.25000000000006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11.25</v>
      </c>
      <c r="C7" s="72"/>
    </row>
    <row r="8" spans="1:3" ht="12.75">
      <c r="A8" s="1" t="s">
        <v>9</v>
      </c>
      <c r="B8" s="11">
        <v>20.8</v>
      </c>
      <c r="C8" s="72"/>
    </row>
    <row r="9" spans="1:3" ht="12.75">
      <c r="A9" s="1" t="s">
        <v>24</v>
      </c>
      <c r="B9" s="11">
        <v>9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78.18</v>
      </c>
      <c r="C11" s="72"/>
    </row>
    <row r="12" spans="1:3" ht="12.75">
      <c r="A12" s="1" t="s">
        <v>11</v>
      </c>
      <c r="B12" s="11">
        <v>18.4</v>
      </c>
      <c r="C12" s="72"/>
    </row>
    <row r="13" spans="1:3" ht="12.75">
      <c r="A13" s="1" t="s">
        <v>13</v>
      </c>
      <c r="B13" s="11">
        <v>15.19</v>
      </c>
      <c r="C13" s="72"/>
    </row>
    <row r="14" spans="1:3" ht="12.75">
      <c r="A14" s="1" t="s">
        <v>14</v>
      </c>
      <c r="B14" s="11">
        <v>15.09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7</v>
      </c>
      <c r="C16" s="72"/>
    </row>
    <row r="17" spans="1:3" ht="12.75">
      <c r="A17" s="1" t="s">
        <v>17</v>
      </c>
      <c r="B17" s="12">
        <v>4.02</v>
      </c>
      <c r="C17" s="72"/>
    </row>
    <row r="18" spans="1:3" ht="12.75">
      <c r="A18" t="s">
        <v>2</v>
      </c>
      <c r="B18" s="2">
        <f>SUM(B7:B17)</f>
        <v>178.93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6.43</v>
      </c>
      <c r="C21" s="72"/>
    </row>
    <row r="22" spans="1:3" ht="12.75">
      <c r="A22" s="1" t="s">
        <v>19</v>
      </c>
      <c r="B22" s="7">
        <v>17.96</v>
      </c>
      <c r="C22" s="72"/>
    </row>
    <row r="23" spans="1:3" ht="12.75">
      <c r="A23" s="1" t="s">
        <v>20</v>
      </c>
      <c r="B23" s="7">
        <v>10</v>
      </c>
      <c r="C23" s="72"/>
    </row>
    <row r="24" spans="1:3" ht="12.75">
      <c r="A24" s="1" t="s">
        <v>21</v>
      </c>
      <c r="B24" s="8">
        <v>51.8</v>
      </c>
      <c r="C24" s="72"/>
    </row>
    <row r="25" spans="1:3" ht="12.75">
      <c r="A25" t="s">
        <v>4</v>
      </c>
      <c r="B25" s="2">
        <f>SUM(B21:B24)</f>
        <v>86.19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265.12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97.13000000000005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7</v>
      </c>
      <c r="C31" s="72"/>
    </row>
    <row r="32" spans="1:3" ht="12.75">
      <c r="A32" s="1" t="s">
        <v>22</v>
      </c>
      <c r="B32" s="2">
        <f>B18/B2</f>
        <v>3.9762222222222223</v>
      </c>
      <c r="C32" s="72"/>
    </row>
    <row r="33" spans="1:3" ht="12.75">
      <c r="A33" t="s">
        <v>23</v>
      </c>
      <c r="B33" s="2">
        <f>B25/B2</f>
        <v>1.9153333333333333</v>
      </c>
      <c r="C33" s="72"/>
    </row>
    <row r="34" spans="1:3" ht="12.75">
      <c r="A34" t="s">
        <v>27</v>
      </c>
      <c r="B34" s="2">
        <f>B27/B2</f>
        <v>5.891555555555556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49</v>
      </c>
      <c r="B1" s="22" t="s">
        <v>0</v>
      </c>
      <c r="C1" s="74" t="s">
        <v>30</v>
      </c>
    </row>
    <row r="2" spans="1:3" ht="12.75">
      <c r="A2" t="s">
        <v>29</v>
      </c>
      <c r="B2" s="9">
        <v>41</v>
      </c>
      <c r="C2" s="72"/>
    </row>
    <row r="3" spans="1:3" ht="12.75">
      <c r="A3" t="s">
        <v>152</v>
      </c>
      <c r="B3" s="12">
        <v>7.18</v>
      </c>
      <c r="C3" s="72"/>
    </row>
    <row r="4" spans="1:3" ht="12.75">
      <c r="A4" t="s">
        <v>28</v>
      </c>
      <c r="B4" s="2">
        <f>B2*B3</f>
        <v>294.38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11.4</v>
      </c>
      <c r="C7" s="72"/>
    </row>
    <row r="8" spans="1:3" ht="12.75">
      <c r="A8" s="1" t="s">
        <v>9</v>
      </c>
      <c r="B8" s="11">
        <v>5.5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69.38</v>
      </c>
      <c r="C11" s="72"/>
    </row>
    <row r="12" spans="1:3" ht="12.75">
      <c r="A12" s="1" t="s">
        <v>11</v>
      </c>
      <c r="B12" s="11">
        <v>9.9</v>
      </c>
      <c r="C12" s="72"/>
    </row>
    <row r="13" spans="1:3" ht="12.75">
      <c r="A13" s="1" t="s">
        <v>13</v>
      </c>
      <c r="B13" s="11">
        <v>15.11</v>
      </c>
      <c r="C13" s="72"/>
    </row>
    <row r="14" spans="1:3" ht="12.75">
      <c r="A14" s="1" t="s">
        <v>14</v>
      </c>
      <c r="B14" s="11">
        <v>14.96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7</v>
      </c>
      <c r="C16" s="72"/>
    </row>
    <row r="17" spans="1:3" ht="12.75">
      <c r="A17" s="1" t="s">
        <v>17</v>
      </c>
      <c r="B17" s="12">
        <v>3.06</v>
      </c>
      <c r="C17" s="72"/>
    </row>
    <row r="18" spans="1:3" ht="12.75">
      <c r="A18" t="s">
        <v>2</v>
      </c>
      <c r="B18" s="2">
        <f>SUM(B7:B17)</f>
        <v>136.31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6.44</v>
      </c>
      <c r="C21" s="72"/>
    </row>
    <row r="22" spans="1:3" ht="12.75">
      <c r="A22" s="1" t="s">
        <v>19</v>
      </c>
      <c r="B22" s="7">
        <v>18</v>
      </c>
      <c r="C22" s="72"/>
    </row>
    <row r="23" spans="1:3" ht="12.75">
      <c r="A23" s="1" t="s">
        <v>20</v>
      </c>
      <c r="B23" s="7">
        <v>10.17</v>
      </c>
      <c r="C23" s="72"/>
    </row>
    <row r="24" spans="1:3" ht="12.75">
      <c r="A24" s="1" t="s">
        <v>21</v>
      </c>
      <c r="B24" s="8">
        <v>51.8</v>
      </c>
      <c r="C24" s="72"/>
    </row>
    <row r="25" spans="1:3" ht="12.75">
      <c r="A25" t="s">
        <v>4</v>
      </c>
      <c r="B25" s="2">
        <f>SUM(B21:B24)</f>
        <v>86.41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222.72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71.66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7</v>
      </c>
      <c r="C31" s="72"/>
    </row>
    <row r="32" spans="1:3" ht="12.75">
      <c r="A32" s="1" t="s">
        <v>22</v>
      </c>
      <c r="B32" s="2">
        <f>B18/B2</f>
        <v>3.3246341463414635</v>
      </c>
      <c r="C32" s="72"/>
    </row>
    <row r="33" spans="1:3" ht="12.75">
      <c r="A33" t="s">
        <v>23</v>
      </c>
      <c r="B33" s="2">
        <f>B25/B2</f>
        <v>2.107560975609756</v>
      </c>
      <c r="C33" s="72"/>
    </row>
    <row r="34" spans="1:3" ht="12.75">
      <c r="A34" t="s">
        <v>27</v>
      </c>
      <c r="B34" s="2">
        <f>B27/B2</f>
        <v>5.43219512195122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2" max="8" width="9.7109375" style="0" customWidth="1"/>
    <col min="9" max="12" width="8.421875" style="0" customWidth="1"/>
  </cols>
  <sheetData>
    <row r="1" spans="1:8" ht="12.75">
      <c r="A1" s="46"/>
      <c r="B1" s="47" t="s">
        <v>151</v>
      </c>
      <c r="C1" s="47" t="s">
        <v>67</v>
      </c>
      <c r="D1" s="47" t="s">
        <v>123</v>
      </c>
      <c r="E1" s="69" t="s">
        <v>75</v>
      </c>
      <c r="F1" s="47" t="s">
        <v>79</v>
      </c>
      <c r="G1" s="47" t="s">
        <v>80</v>
      </c>
      <c r="H1" s="48" t="s">
        <v>70</v>
      </c>
    </row>
    <row r="2" spans="1:8" ht="12.75">
      <c r="A2" s="49" t="s">
        <v>65</v>
      </c>
      <c r="B2" s="15" t="s">
        <v>66</v>
      </c>
      <c r="C2" s="15" t="s">
        <v>68</v>
      </c>
      <c r="D2" s="42" t="s">
        <v>124</v>
      </c>
      <c r="E2" s="70" t="s">
        <v>76</v>
      </c>
      <c r="F2" s="15" t="s">
        <v>76</v>
      </c>
      <c r="G2" s="15" t="s">
        <v>76</v>
      </c>
      <c r="H2" s="50" t="s">
        <v>69</v>
      </c>
    </row>
    <row r="3" spans="1:8" ht="12.75">
      <c r="A3" s="51" t="s">
        <v>51</v>
      </c>
      <c r="B3" s="41">
        <f>HRSW!B4</f>
        <v>298.52</v>
      </c>
      <c r="C3" s="41">
        <f>HRSW!B18</f>
        <v>159.33</v>
      </c>
      <c r="D3" s="16">
        <f>B3-C3</f>
        <v>139.18999999999997</v>
      </c>
      <c r="E3" s="18">
        <v>600</v>
      </c>
      <c r="F3" s="19">
        <f aca="true" t="shared" si="0" ref="F3:F19">B3*E3</f>
        <v>179112</v>
      </c>
      <c r="G3" s="19">
        <f aca="true" t="shared" si="1" ref="G3:G19">E3*C3</f>
        <v>95598.00000000001</v>
      </c>
      <c r="H3" s="29">
        <f>F3-G3</f>
        <v>83513.99999999999</v>
      </c>
    </row>
    <row r="4" spans="1:8" ht="12.75">
      <c r="A4" s="51" t="s">
        <v>52</v>
      </c>
      <c r="B4" s="41">
        <f>Durum!B4</f>
        <v>307.02</v>
      </c>
      <c r="C4" s="41">
        <f>Durum!B18</f>
        <v>159.72</v>
      </c>
      <c r="D4" s="16">
        <f aca="true" t="shared" si="2" ref="D4:D19">B4-C4</f>
        <v>147.29999999999998</v>
      </c>
      <c r="E4" s="18">
        <v>0</v>
      </c>
      <c r="F4" s="19">
        <f t="shared" si="0"/>
        <v>0</v>
      </c>
      <c r="G4" s="19">
        <f t="shared" si="1"/>
        <v>0</v>
      </c>
      <c r="H4" s="29">
        <f aca="true" t="shared" si="3" ref="H4:H19">F4-G4</f>
        <v>0</v>
      </c>
    </row>
    <row r="5" spans="1:8" ht="12.75">
      <c r="A5" s="51" t="s">
        <v>53</v>
      </c>
      <c r="B5" s="41">
        <f>Barley!B4</f>
        <v>375.06</v>
      </c>
      <c r="C5" s="41">
        <f>Barley!B18</f>
        <v>163.41</v>
      </c>
      <c r="D5" s="16">
        <f t="shared" si="2"/>
        <v>211.65</v>
      </c>
      <c r="E5" s="18">
        <v>400</v>
      </c>
      <c r="F5" s="19">
        <f t="shared" si="0"/>
        <v>150024</v>
      </c>
      <c r="G5" s="19">
        <f t="shared" si="1"/>
        <v>65364</v>
      </c>
      <c r="H5" s="29">
        <f t="shared" si="3"/>
        <v>84660</v>
      </c>
    </row>
    <row r="6" spans="1:8" ht="12.75">
      <c r="A6" s="51" t="s">
        <v>26</v>
      </c>
      <c r="B6" s="41">
        <f>Corn!B4</f>
        <v>539.98</v>
      </c>
      <c r="C6" s="41">
        <f>Corn!B18</f>
        <v>293.47</v>
      </c>
      <c r="D6" s="16">
        <f t="shared" si="2"/>
        <v>246.51</v>
      </c>
      <c r="E6" s="18">
        <v>400</v>
      </c>
      <c r="F6" s="19">
        <f t="shared" si="0"/>
        <v>215992</v>
      </c>
      <c r="G6" s="19">
        <f t="shared" si="1"/>
        <v>117388.00000000001</v>
      </c>
      <c r="H6" s="29">
        <f t="shared" si="3"/>
        <v>98603.99999999999</v>
      </c>
    </row>
    <row r="7" spans="1:8" ht="12.75">
      <c r="A7" s="51" t="s">
        <v>25</v>
      </c>
      <c r="B7" s="41">
        <f>Soyb!B4</f>
        <v>345.8</v>
      </c>
      <c r="C7" s="41">
        <f>Soyb!B18</f>
        <v>158.61999999999998</v>
      </c>
      <c r="D7" s="16">
        <f t="shared" si="2"/>
        <v>187.18000000000004</v>
      </c>
      <c r="E7" s="18">
        <v>600</v>
      </c>
      <c r="F7" s="19">
        <f t="shared" si="0"/>
        <v>207480</v>
      </c>
      <c r="G7" s="19">
        <f t="shared" si="1"/>
        <v>95171.99999999999</v>
      </c>
      <c r="H7" s="29">
        <f t="shared" si="3"/>
        <v>112308.00000000001</v>
      </c>
    </row>
    <row r="8" spans="1:8" ht="12.75">
      <c r="A8" s="51" t="s">
        <v>85</v>
      </c>
      <c r="B8" s="41">
        <f>Drybean!B4</f>
        <v>428.8</v>
      </c>
      <c r="C8" s="41">
        <f>Drybean!B18</f>
        <v>210.17000000000002</v>
      </c>
      <c r="D8" s="16">
        <f t="shared" si="2"/>
        <v>218.63</v>
      </c>
      <c r="E8" s="18">
        <v>0</v>
      </c>
      <c r="F8" s="19">
        <f t="shared" si="0"/>
        <v>0</v>
      </c>
      <c r="G8" s="19">
        <f t="shared" si="1"/>
        <v>0</v>
      </c>
      <c r="H8" s="29">
        <f t="shared" si="3"/>
        <v>0</v>
      </c>
    </row>
    <row r="9" spans="1:8" ht="12.75">
      <c r="A9" s="51" t="s">
        <v>54</v>
      </c>
      <c r="B9" s="41">
        <f>Oil_SF!B4</f>
        <v>354.27</v>
      </c>
      <c r="C9" s="41">
        <f>Oil_SF!B18</f>
        <v>187.43</v>
      </c>
      <c r="D9" s="16">
        <f t="shared" si="2"/>
        <v>166.83999999999997</v>
      </c>
      <c r="E9" s="18">
        <v>0</v>
      </c>
      <c r="F9" s="19">
        <f t="shared" si="0"/>
        <v>0</v>
      </c>
      <c r="G9" s="19">
        <f t="shared" si="1"/>
        <v>0</v>
      </c>
      <c r="H9" s="29">
        <f t="shared" si="3"/>
        <v>0</v>
      </c>
    </row>
    <row r="10" spans="1:8" ht="12.75">
      <c r="A10" s="51" t="s">
        <v>55</v>
      </c>
      <c r="B10" s="41">
        <f>Conf_SF!B4</f>
        <v>442.4</v>
      </c>
      <c r="C10" s="41">
        <f>Conf_SF!B18</f>
        <v>223.26000000000002</v>
      </c>
      <c r="D10" s="16">
        <f t="shared" si="2"/>
        <v>219.13999999999996</v>
      </c>
      <c r="E10" s="18">
        <v>200</v>
      </c>
      <c r="F10" s="19">
        <f t="shared" si="0"/>
        <v>88480</v>
      </c>
      <c r="G10" s="19">
        <f t="shared" si="1"/>
        <v>44652.00000000001</v>
      </c>
      <c r="H10" s="29">
        <f t="shared" si="3"/>
        <v>43827.99999999999</v>
      </c>
    </row>
    <row r="11" spans="1:8" ht="12.75">
      <c r="A11" s="51" t="s">
        <v>56</v>
      </c>
      <c r="B11" s="41">
        <f>Canola!B4</f>
        <v>337.4</v>
      </c>
      <c r="C11" s="41">
        <f>Canola!B18</f>
        <v>195.70000000000002</v>
      </c>
      <c r="D11" s="16">
        <f t="shared" si="2"/>
        <v>141.69999999999996</v>
      </c>
      <c r="E11" s="18">
        <v>0</v>
      </c>
      <c r="F11" s="19">
        <f t="shared" si="0"/>
        <v>0</v>
      </c>
      <c r="G11" s="19">
        <f t="shared" si="1"/>
        <v>0</v>
      </c>
      <c r="H11" s="29">
        <f t="shared" si="3"/>
        <v>0</v>
      </c>
    </row>
    <row r="12" spans="1:8" ht="12.75">
      <c r="A12" s="51" t="s">
        <v>57</v>
      </c>
      <c r="B12" s="41">
        <f>Flax!B4</f>
        <v>236.88</v>
      </c>
      <c r="C12" s="41">
        <f>Flax!B18</f>
        <v>110.32000000000001</v>
      </c>
      <c r="D12" s="16">
        <f t="shared" si="2"/>
        <v>126.55999999999999</v>
      </c>
      <c r="E12" s="18">
        <v>0</v>
      </c>
      <c r="F12" s="19">
        <f t="shared" si="0"/>
        <v>0</v>
      </c>
      <c r="G12" s="19">
        <f t="shared" si="1"/>
        <v>0</v>
      </c>
      <c r="H12" s="29">
        <f t="shared" si="3"/>
        <v>0</v>
      </c>
    </row>
    <row r="13" spans="1:8" ht="12.75">
      <c r="A13" s="51" t="s">
        <v>60</v>
      </c>
      <c r="B13" s="41">
        <f>Peas!B4</f>
        <v>289.68</v>
      </c>
      <c r="C13" s="41">
        <f>Peas!B18</f>
        <v>141.44</v>
      </c>
      <c r="D13" s="16">
        <f t="shared" si="2"/>
        <v>148.24</v>
      </c>
      <c r="E13" s="18">
        <v>0</v>
      </c>
      <c r="F13" s="19">
        <f t="shared" si="0"/>
        <v>0</v>
      </c>
      <c r="G13" s="19">
        <f t="shared" si="1"/>
        <v>0</v>
      </c>
      <c r="H13" s="29">
        <f t="shared" si="3"/>
        <v>0</v>
      </c>
    </row>
    <row r="14" spans="1:8" ht="12.75">
      <c r="A14" s="51" t="s">
        <v>61</v>
      </c>
      <c r="B14" s="41">
        <f>Oats!B4</f>
        <v>197.06</v>
      </c>
      <c r="C14" s="41">
        <f>Oats!B18</f>
        <v>129.69</v>
      </c>
      <c r="D14" s="16">
        <f t="shared" si="2"/>
        <v>67.37</v>
      </c>
      <c r="E14" s="18">
        <v>0</v>
      </c>
      <c r="F14" s="19">
        <f t="shared" si="0"/>
        <v>0</v>
      </c>
      <c r="G14" s="19">
        <f t="shared" si="1"/>
        <v>0</v>
      </c>
      <c r="H14" s="29">
        <f t="shared" si="3"/>
        <v>0</v>
      </c>
    </row>
    <row r="15" spans="1:8" ht="12.75">
      <c r="A15" s="51" t="s">
        <v>58</v>
      </c>
      <c r="B15" s="41">
        <f>Mustard!B4</f>
        <v>350.1</v>
      </c>
      <c r="C15" s="41">
        <f>Mustard!B18</f>
        <v>113.81</v>
      </c>
      <c r="D15" s="16">
        <f t="shared" si="2"/>
        <v>236.29000000000002</v>
      </c>
      <c r="E15" s="18">
        <v>0</v>
      </c>
      <c r="F15" s="19">
        <f t="shared" si="0"/>
        <v>0</v>
      </c>
      <c r="G15" s="19">
        <f t="shared" si="1"/>
        <v>0</v>
      </c>
      <c r="H15" s="29">
        <f t="shared" si="3"/>
        <v>0</v>
      </c>
    </row>
    <row r="16" spans="1:8" ht="12.75">
      <c r="A16" s="51" t="s">
        <v>59</v>
      </c>
      <c r="B16" s="41">
        <f>Buckwht!B4</f>
        <v>254.7</v>
      </c>
      <c r="C16" s="41">
        <f>Buckwht!B18</f>
        <v>119.72999999999999</v>
      </c>
      <c r="D16" s="16">
        <f t="shared" si="2"/>
        <v>134.97</v>
      </c>
      <c r="E16" s="18">
        <v>0</v>
      </c>
      <c r="F16" s="19">
        <f t="shared" si="0"/>
        <v>0</v>
      </c>
      <c r="G16" s="19">
        <f t="shared" si="1"/>
        <v>0</v>
      </c>
      <c r="H16" s="29">
        <f t="shared" si="3"/>
        <v>0</v>
      </c>
    </row>
    <row r="17" spans="1:8" ht="12.75">
      <c r="A17" s="51" t="s">
        <v>62</v>
      </c>
      <c r="B17" s="41">
        <f>Millet!B4</f>
        <v>277.5</v>
      </c>
      <c r="C17" s="41">
        <f>Millet!B18</f>
        <v>91.00000000000001</v>
      </c>
      <c r="D17" s="16">
        <f t="shared" si="2"/>
        <v>186.5</v>
      </c>
      <c r="E17" s="18">
        <v>0</v>
      </c>
      <c r="F17" s="19">
        <f t="shared" si="0"/>
        <v>0</v>
      </c>
      <c r="G17" s="19">
        <f t="shared" si="1"/>
        <v>0</v>
      </c>
      <c r="H17" s="29">
        <f t="shared" si="3"/>
        <v>0</v>
      </c>
    </row>
    <row r="18" spans="1:8" ht="12.75">
      <c r="A18" s="51" t="s">
        <v>63</v>
      </c>
      <c r="B18" s="41">
        <f>'Wint.Wht'!B4</f>
        <v>362.25000000000006</v>
      </c>
      <c r="C18" s="41">
        <f>'Wint.Wht'!B18</f>
        <v>178.93</v>
      </c>
      <c r="D18" s="16">
        <f t="shared" si="2"/>
        <v>183.32000000000005</v>
      </c>
      <c r="E18" s="18">
        <v>0</v>
      </c>
      <c r="F18" s="19">
        <f t="shared" si="0"/>
        <v>0</v>
      </c>
      <c r="G18" s="19">
        <f t="shared" si="1"/>
        <v>0</v>
      </c>
      <c r="H18" s="29">
        <f t="shared" si="3"/>
        <v>0</v>
      </c>
    </row>
    <row r="19" spans="1:8" ht="12.75">
      <c r="A19" s="51" t="s">
        <v>64</v>
      </c>
      <c r="B19" s="41">
        <f>Rye!B4</f>
        <v>294.38</v>
      </c>
      <c r="C19" s="41">
        <f>Rye!B18</f>
        <v>136.31</v>
      </c>
      <c r="D19" s="43">
        <f t="shared" si="2"/>
        <v>158.07</v>
      </c>
      <c r="E19" s="18">
        <v>0</v>
      </c>
      <c r="F19" s="19">
        <f t="shared" si="0"/>
        <v>0</v>
      </c>
      <c r="G19" s="19">
        <f t="shared" si="1"/>
        <v>0</v>
      </c>
      <c r="H19" s="29">
        <f t="shared" si="3"/>
        <v>0</v>
      </c>
    </row>
    <row r="20" spans="1:8" ht="12.75">
      <c r="A20" s="32" t="s">
        <v>81</v>
      </c>
      <c r="B20" s="14"/>
      <c r="C20" s="14"/>
      <c r="D20" s="14"/>
      <c r="E20" s="20">
        <f>SUM(E3:E19)</f>
        <v>2200</v>
      </c>
      <c r="F20" s="20">
        <f>SUM(F3:F19)</f>
        <v>841088</v>
      </c>
      <c r="G20" s="20">
        <f>SUM(G3:G19)</f>
        <v>418174</v>
      </c>
      <c r="H20" s="33">
        <f>SUM(H3:H19)</f>
        <v>422914</v>
      </c>
    </row>
    <row r="21" spans="1:7" ht="12.75">
      <c r="A21" s="4"/>
      <c r="B21" s="4"/>
      <c r="C21" s="4"/>
      <c r="D21" s="4"/>
      <c r="E21" s="16"/>
      <c r="F21" s="16"/>
      <c r="G21" s="16"/>
    </row>
    <row r="22" spans="1:8" ht="12.75">
      <c r="A22" s="3"/>
      <c r="B22" s="3"/>
      <c r="C22" s="81" t="s">
        <v>50</v>
      </c>
      <c r="D22" s="81"/>
      <c r="E22" s="81"/>
      <c r="F22" s="3"/>
      <c r="G22" s="3"/>
      <c r="H22" s="3"/>
    </row>
    <row r="23" spans="1:8" ht="12.75">
      <c r="A23" s="52" t="s">
        <v>77</v>
      </c>
      <c r="B23" s="53"/>
      <c r="C23" s="53"/>
      <c r="D23" s="54"/>
      <c r="E23" s="53" t="s">
        <v>78</v>
      </c>
      <c r="F23" s="53"/>
      <c r="G23" s="53"/>
      <c r="H23" s="55"/>
    </row>
    <row r="24" spans="1:8" ht="12.75">
      <c r="A24" s="51" t="s">
        <v>28</v>
      </c>
      <c r="B24" s="4"/>
      <c r="C24" s="19">
        <f>F20</f>
        <v>841088</v>
      </c>
      <c r="D24" s="4"/>
      <c r="E24" s="4" t="s">
        <v>72</v>
      </c>
      <c r="F24" s="4"/>
      <c r="G24" s="16">
        <f>G20</f>
        <v>418174</v>
      </c>
      <c r="H24" s="56"/>
    </row>
    <row r="25" spans="1:8" ht="12.75">
      <c r="A25" s="82" t="s">
        <v>82</v>
      </c>
      <c r="B25" s="83"/>
      <c r="C25" s="61">
        <v>0</v>
      </c>
      <c r="D25" s="62" t="s">
        <v>74</v>
      </c>
      <c r="E25" s="83" t="s">
        <v>126</v>
      </c>
      <c r="F25" s="83"/>
      <c r="G25" s="61">
        <v>45800</v>
      </c>
      <c r="H25" s="63" t="s">
        <v>74</v>
      </c>
    </row>
    <row r="26" spans="1:11" ht="12.75">
      <c r="A26" s="84"/>
      <c r="B26" s="80"/>
      <c r="C26" s="61">
        <v>0</v>
      </c>
      <c r="D26" s="4"/>
      <c r="E26" s="83" t="s">
        <v>71</v>
      </c>
      <c r="F26" s="83"/>
      <c r="G26" s="61">
        <v>113960</v>
      </c>
      <c r="H26" s="58"/>
      <c r="K26" s="64"/>
    </row>
    <row r="27" spans="1:8" ht="12.75">
      <c r="A27" s="84"/>
      <c r="B27" s="80"/>
      <c r="C27" s="61">
        <v>0</v>
      </c>
      <c r="D27" s="4"/>
      <c r="E27" s="83" t="s">
        <v>127</v>
      </c>
      <c r="F27" s="83"/>
      <c r="G27" s="61">
        <v>0</v>
      </c>
      <c r="H27" s="58"/>
    </row>
    <row r="28" spans="1:8" ht="12.75">
      <c r="A28" s="84"/>
      <c r="B28" s="80"/>
      <c r="C28" s="61">
        <v>0</v>
      </c>
      <c r="D28" s="4"/>
      <c r="E28" s="83" t="s">
        <v>73</v>
      </c>
      <c r="F28" s="83"/>
      <c r="G28" s="61">
        <v>0</v>
      </c>
      <c r="H28" s="58"/>
    </row>
    <row r="29" spans="1:8" ht="12.75">
      <c r="A29" s="84"/>
      <c r="B29" s="80"/>
      <c r="C29" s="61">
        <v>0</v>
      </c>
      <c r="D29" s="4"/>
      <c r="E29" s="80"/>
      <c r="F29" s="80"/>
      <c r="G29" s="61">
        <v>0</v>
      </c>
      <c r="H29" s="58"/>
    </row>
    <row r="30" spans="1:8" ht="12.75">
      <c r="A30" s="84"/>
      <c r="B30" s="80"/>
      <c r="C30" s="61">
        <v>0</v>
      </c>
      <c r="D30" s="4"/>
      <c r="E30" s="80"/>
      <c r="F30" s="80"/>
      <c r="G30" s="61">
        <v>0</v>
      </c>
      <c r="H30" s="58"/>
    </row>
    <row r="31" spans="1:8" ht="12.75">
      <c r="A31" s="84" t="s">
        <v>84</v>
      </c>
      <c r="B31" s="80"/>
      <c r="C31" s="65">
        <v>0</v>
      </c>
      <c r="D31" s="57"/>
      <c r="E31" s="80" t="s">
        <v>83</v>
      </c>
      <c r="F31" s="80"/>
      <c r="G31" s="65">
        <v>13000</v>
      </c>
      <c r="H31" s="58"/>
    </row>
    <row r="32" spans="1:8" ht="12.75">
      <c r="A32" s="51" t="s">
        <v>70</v>
      </c>
      <c r="B32" s="4"/>
      <c r="C32" s="19">
        <f>SUM(C24:C31)</f>
        <v>841088</v>
      </c>
      <c r="D32" s="4"/>
      <c r="E32" s="4" t="s">
        <v>70</v>
      </c>
      <c r="F32" s="4"/>
      <c r="G32" s="27">
        <f>SUM(G24:G31)</f>
        <v>590934</v>
      </c>
      <c r="H32" s="56"/>
    </row>
    <row r="33" spans="1:8" ht="12.75">
      <c r="A33" s="59" t="s">
        <v>125</v>
      </c>
      <c r="B33" s="3"/>
      <c r="C33" s="3"/>
      <c r="D33" s="3"/>
      <c r="E33" s="3"/>
      <c r="F33" s="3"/>
      <c r="G33" s="66">
        <f>C32-G32</f>
        <v>250154</v>
      </c>
      <c r="H33" s="60"/>
    </row>
    <row r="34" ht="12.75">
      <c r="G34" s="6"/>
    </row>
    <row r="35" spans="1:8" ht="12.75">
      <c r="A35" s="71" t="s">
        <v>146</v>
      </c>
      <c r="B35" s="85"/>
      <c r="C35" s="85"/>
      <c r="D35" s="85"/>
      <c r="E35" s="85"/>
      <c r="F35" s="67" t="s">
        <v>137</v>
      </c>
      <c r="G35" s="86"/>
      <c r="H35" s="86"/>
    </row>
    <row r="36" spans="3:6" ht="12.75">
      <c r="C36" s="68"/>
      <c r="D36" s="68"/>
      <c r="E36" s="68"/>
      <c r="F36" s="68"/>
    </row>
    <row r="37" spans="1:12" ht="12.75">
      <c r="A37" t="s">
        <v>30</v>
      </c>
      <c r="B37" s="87" t="s">
        <v>138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 ht="12.75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40" ht="12.75">
      <c r="A40" t="s">
        <v>128</v>
      </c>
    </row>
    <row r="41" spans="1:12" ht="12.75">
      <c r="A41" s="24" t="s">
        <v>86</v>
      </c>
      <c r="B41" s="25" t="s">
        <v>87</v>
      </c>
      <c r="C41" s="25" t="s">
        <v>88</v>
      </c>
      <c r="D41" s="25" t="s">
        <v>89</v>
      </c>
      <c r="E41" s="25" t="s">
        <v>90</v>
      </c>
      <c r="F41" s="25" t="s">
        <v>91</v>
      </c>
      <c r="G41" s="25" t="s">
        <v>92</v>
      </c>
      <c r="H41" s="25" t="s">
        <v>93</v>
      </c>
      <c r="I41" s="25" t="s">
        <v>94</v>
      </c>
      <c r="J41" s="25" t="s">
        <v>95</v>
      </c>
      <c r="K41" s="25" t="s">
        <v>96</v>
      </c>
      <c r="L41" s="26" t="s">
        <v>97</v>
      </c>
    </row>
    <row r="42" spans="1:12" ht="12.75">
      <c r="A42" s="51" t="s">
        <v>51</v>
      </c>
      <c r="B42" s="27">
        <f>$E3*HRSW!$B7</f>
        <v>11880</v>
      </c>
      <c r="C42" s="27">
        <f>$E3*HRSW!$B8</f>
        <v>14100</v>
      </c>
      <c r="D42" s="27">
        <f>$E3*HRSW!$B9</f>
        <v>3300</v>
      </c>
      <c r="E42" s="27">
        <f>$E3*HRSW!$B10</f>
        <v>0</v>
      </c>
      <c r="F42" s="27">
        <f>$E3*HRSW!$B11</f>
        <v>32382</v>
      </c>
      <c r="G42" s="27">
        <f>$E3*HRSW!$B12</f>
        <v>9240</v>
      </c>
      <c r="H42" s="27">
        <f>$E3*HRSW!$B13</f>
        <v>9036</v>
      </c>
      <c r="I42" s="27">
        <f>$E3*HRSW!$B14</f>
        <v>9312</v>
      </c>
      <c r="J42" s="27">
        <f>$E3*HRSW!$B15</f>
        <v>0</v>
      </c>
      <c r="K42" s="27">
        <f>$E3*HRSW!$B16</f>
        <v>4200</v>
      </c>
      <c r="L42" s="28">
        <f>$E3*HRSW!$B17</f>
        <v>2148</v>
      </c>
    </row>
    <row r="43" spans="1:12" ht="12.75">
      <c r="A43" s="51" t="s">
        <v>52</v>
      </c>
      <c r="B43" s="19">
        <f>$E4*Durum!$B7</f>
        <v>0</v>
      </c>
      <c r="C43" s="19">
        <f>$E4*Durum!$B8</f>
        <v>0</v>
      </c>
      <c r="D43" s="19">
        <f>$E4*Durum!$B9</f>
        <v>0</v>
      </c>
      <c r="E43" s="19">
        <f>$E4*Durum!$B10</f>
        <v>0</v>
      </c>
      <c r="F43" s="19">
        <f>$E4*Durum!$B11</f>
        <v>0</v>
      </c>
      <c r="G43" s="19">
        <f>$E4*Durum!$B12</f>
        <v>0</v>
      </c>
      <c r="H43" s="19">
        <f>$E4*Durum!$B13</f>
        <v>0</v>
      </c>
      <c r="I43" s="19">
        <f>$E4*Durum!$B14</f>
        <v>0</v>
      </c>
      <c r="J43" s="19">
        <f>$E4*Durum!$B15</f>
        <v>0</v>
      </c>
      <c r="K43" s="19">
        <f>$E4*Durum!$B16</f>
        <v>0</v>
      </c>
      <c r="L43" s="29">
        <f>$E4*Durum!$B17</f>
        <v>0</v>
      </c>
    </row>
    <row r="44" spans="1:12" ht="12.75">
      <c r="A44" s="51" t="s">
        <v>53</v>
      </c>
      <c r="B44" s="19">
        <f>$E5*Barley!$B7</f>
        <v>6600</v>
      </c>
      <c r="C44" s="19">
        <f>$E5*Barley!$B8</f>
        <v>8800</v>
      </c>
      <c r="D44" s="19">
        <f>$E5*Barley!$B9</f>
        <v>2200</v>
      </c>
      <c r="E44" s="19">
        <f>$E5*Barley!$B10</f>
        <v>0</v>
      </c>
      <c r="F44" s="19">
        <f>$E5*Barley!$B11</f>
        <v>22600</v>
      </c>
      <c r="G44" s="19">
        <f>$E5*Barley!$B12</f>
        <v>6320</v>
      </c>
      <c r="H44" s="19">
        <f>$E5*Barley!$B13</f>
        <v>7528</v>
      </c>
      <c r="I44" s="19">
        <f>$E5*Barley!$B14</f>
        <v>7048</v>
      </c>
      <c r="J44" s="19">
        <f>$E5*Barley!$B15</f>
        <v>0</v>
      </c>
      <c r="K44" s="19">
        <f>$E5*Barley!$B16</f>
        <v>2800</v>
      </c>
      <c r="L44" s="29">
        <f>$E5*Barley!$B17</f>
        <v>1468</v>
      </c>
    </row>
    <row r="45" spans="1:12" ht="12.75">
      <c r="A45" s="51" t="s">
        <v>26</v>
      </c>
      <c r="B45" s="19">
        <f>$E6*Corn!$B7</f>
        <v>27832</v>
      </c>
      <c r="C45" s="19">
        <f>$E6*Corn!$B8</f>
        <v>7000</v>
      </c>
      <c r="D45" s="19">
        <f>$E6*Corn!$B9</f>
        <v>0</v>
      </c>
      <c r="E45" s="19">
        <f>$E6*Corn!$B10</f>
        <v>0</v>
      </c>
      <c r="F45" s="19">
        <f>$E6*Corn!$B11</f>
        <v>35172</v>
      </c>
      <c r="G45" s="19">
        <f>$E6*Corn!$B12</f>
        <v>16520</v>
      </c>
      <c r="H45" s="19">
        <f>$E6*Corn!$B13</f>
        <v>9640</v>
      </c>
      <c r="I45" s="19">
        <f>$E6*Corn!$B14</f>
        <v>7944</v>
      </c>
      <c r="J45" s="19">
        <f>$E6*Corn!$B15</f>
        <v>7840.000000000001</v>
      </c>
      <c r="K45" s="19">
        <f>$E6*Corn!$B16</f>
        <v>2800</v>
      </c>
      <c r="L45" s="29">
        <f>$E6*Corn!$B17</f>
        <v>2640</v>
      </c>
    </row>
    <row r="46" spans="1:12" ht="12.75">
      <c r="A46" s="51" t="s">
        <v>25</v>
      </c>
      <c r="B46" s="19">
        <f>$E7*Soyb!$B7</f>
        <v>38850</v>
      </c>
      <c r="C46" s="19">
        <f>$E7*Soyb!$B8</f>
        <v>10500</v>
      </c>
      <c r="D46" s="19">
        <f>$E7*Soyb!$B9</f>
        <v>0</v>
      </c>
      <c r="E46" s="19">
        <f>$E7*Soyb!$B10</f>
        <v>4200</v>
      </c>
      <c r="F46" s="19">
        <f>$E7*Soyb!$B11</f>
        <v>3294</v>
      </c>
      <c r="G46" s="19">
        <f>$E7*Soyb!$B12</f>
        <v>13200</v>
      </c>
      <c r="H46" s="19">
        <f>$E7*Soyb!$B13</f>
        <v>9054</v>
      </c>
      <c r="I46" s="19">
        <f>$E7*Soyb!$B14</f>
        <v>9582</v>
      </c>
      <c r="J46" s="19">
        <f>$E7*Soyb!$B15</f>
        <v>0</v>
      </c>
      <c r="K46" s="19">
        <f>$E7*Soyb!$B16</f>
        <v>4350</v>
      </c>
      <c r="L46" s="29">
        <f>$E7*Soyb!$B17</f>
        <v>2142</v>
      </c>
    </row>
    <row r="47" spans="1:12" ht="12.75">
      <c r="A47" s="51" t="s">
        <v>85</v>
      </c>
      <c r="B47" s="19">
        <f>$E8*Drybean!$B7</f>
        <v>0</v>
      </c>
      <c r="C47" s="19">
        <f>$E8*Drybean!$B8</f>
        <v>0</v>
      </c>
      <c r="D47" s="19">
        <f>$E8*Drybean!$B9</f>
        <v>0</v>
      </c>
      <c r="E47" s="19">
        <f>$E8*Drybean!$B10</f>
        <v>0</v>
      </c>
      <c r="F47" s="19">
        <f>$E8*Drybean!$B11</f>
        <v>0</v>
      </c>
      <c r="G47" s="19">
        <f>$E8*Drybean!$B12</f>
        <v>0</v>
      </c>
      <c r="H47" s="19">
        <f>$E8*Drybean!$B13</f>
        <v>0</v>
      </c>
      <c r="I47" s="19">
        <f>$E8*Drybean!$B14</f>
        <v>0</v>
      </c>
      <c r="J47" s="19">
        <f>$E8*Drybean!$B15</f>
        <v>0</v>
      </c>
      <c r="K47" s="19">
        <f>$E8*Drybean!$B16</f>
        <v>0</v>
      </c>
      <c r="L47" s="29">
        <f>$E8*Drybean!$B17</f>
        <v>0</v>
      </c>
    </row>
    <row r="48" spans="1:12" ht="12.75">
      <c r="A48" s="51" t="s">
        <v>54</v>
      </c>
      <c r="B48" s="19">
        <f>$E9*Oil_SF!$B7</f>
        <v>0</v>
      </c>
      <c r="C48" s="19">
        <f>$E9*Oil_SF!$B8</f>
        <v>0</v>
      </c>
      <c r="D48" s="19">
        <f>$E9*Oil_SF!$B9</f>
        <v>0</v>
      </c>
      <c r="E48" s="19">
        <f>$E9*Oil_SF!$B10</f>
        <v>0</v>
      </c>
      <c r="F48" s="19">
        <f>$E9*Oil_SF!$B11</f>
        <v>0</v>
      </c>
      <c r="G48" s="19">
        <f>$E9*Oil_SF!$B12</f>
        <v>0</v>
      </c>
      <c r="H48" s="19">
        <f>$E9*Oil_SF!$B13</f>
        <v>0</v>
      </c>
      <c r="I48" s="19">
        <f>$E9*Oil_SF!$B14</f>
        <v>0</v>
      </c>
      <c r="J48" s="19">
        <f>$E9*Oil_SF!$B15</f>
        <v>0</v>
      </c>
      <c r="K48" s="19">
        <f>$E9*Oil_SF!$B16</f>
        <v>0</v>
      </c>
      <c r="L48" s="29">
        <f>$E9*Oil_SF!$B17</f>
        <v>0</v>
      </c>
    </row>
    <row r="49" spans="1:12" ht="12.75">
      <c r="A49" s="51" t="s">
        <v>55</v>
      </c>
      <c r="B49" s="19">
        <f>$E10*Conf_SF!$B7</f>
        <v>8712</v>
      </c>
      <c r="C49" s="19">
        <f>$E10*Conf_SF!$B8</f>
        <v>6700</v>
      </c>
      <c r="D49" s="19">
        <f>$E10*Conf_SF!$B9</f>
        <v>0</v>
      </c>
      <c r="E49" s="19">
        <f>$E10*Conf_SF!$B10</f>
        <v>2800</v>
      </c>
      <c r="F49" s="19">
        <f>$E10*Conf_SF!$B11</f>
        <v>8254</v>
      </c>
      <c r="G49" s="19">
        <f>$E10*Conf_SF!$B12</f>
        <v>5500</v>
      </c>
      <c r="H49" s="19">
        <f>$E10*Conf_SF!$B13</f>
        <v>3458</v>
      </c>
      <c r="I49" s="19">
        <f>$E10*Conf_SF!$B14</f>
        <v>3264</v>
      </c>
      <c r="J49" s="19">
        <f>$E10*Conf_SF!$B15</f>
        <v>560</v>
      </c>
      <c r="K49" s="19">
        <f>$E10*Conf_SF!$B16</f>
        <v>4400</v>
      </c>
      <c r="L49" s="29">
        <f>$E10*Conf_SF!$B17</f>
        <v>1003.9999999999999</v>
      </c>
    </row>
    <row r="50" spans="1:12" ht="12.75">
      <c r="A50" s="51" t="s">
        <v>56</v>
      </c>
      <c r="B50" s="19">
        <f>$E11*Canola!$B7</f>
        <v>0</v>
      </c>
      <c r="C50" s="19">
        <f>$E11*Canola!$B8</f>
        <v>0</v>
      </c>
      <c r="D50" s="19">
        <f>$E11*Canola!$B9</f>
        <v>0</v>
      </c>
      <c r="E50" s="19">
        <f>$E11*Canola!$B10</f>
        <v>0</v>
      </c>
      <c r="F50" s="19">
        <f>$E11*Canola!$B11</f>
        <v>0</v>
      </c>
      <c r="G50" s="19">
        <f>$E11*Canola!$B12</f>
        <v>0</v>
      </c>
      <c r="H50" s="19">
        <f>$E11*Canola!$B13</f>
        <v>0</v>
      </c>
      <c r="I50" s="19">
        <f>$E11*Canola!$B14</f>
        <v>0</v>
      </c>
      <c r="J50" s="19">
        <f>$E11*Canola!$B15</f>
        <v>0</v>
      </c>
      <c r="K50" s="19">
        <f>$E11*Canola!$B16</f>
        <v>0</v>
      </c>
      <c r="L50" s="29">
        <f>$E11*Canola!$B17</f>
        <v>0</v>
      </c>
    </row>
    <row r="51" spans="1:12" ht="12.75">
      <c r="A51" s="51" t="s">
        <v>57</v>
      </c>
      <c r="B51" s="19">
        <f>$E12*Flax!$B7</f>
        <v>0</v>
      </c>
      <c r="C51" s="19">
        <f>$E12*Flax!$B8</f>
        <v>0</v>
      </c>
      <c r="D51" s="19">
        <f>$E12*Flax!$B9</f>
        <v>0</v>
      </c>
      <c r="E51" s="19">
        <f>$E12*Flax!$B10</f>
        <v>0</v>
      </c>
      <c r="F51" s="19">
        <f>$E12*Flax!$B11</f>
        <v>0</v>
      </c>
      <c r="G51" s="19">
        <f>$E12*Flax!$B12</f>
        <v>0</v>
      </c>
      <c r="H51" s="19">
        <f>$E12*Flax!$B13</f>
        <v>0</v>
      </c>
      <c r="I51" s="19">
        <f>$E12*Flax!$B14</f>
        <v>0</v>
      </c>
      <c r="J51" s="19">
        <f>$E12*Flax!$B15</f>
        <v>0</v>
      </c>
      <c r="K51" s="19">
        <f>$E12*Flax!$B16</f>
        <v>0</v>
      </c>
      <c r="L51" s="29">
        <f>$E12*Flax!$B17</f>
        <v>0</v>
      </c>
    </row>
    <row r="52" spans="1:12" ht="12.75">
      <c r="A52" s="51" t="s">
        <v>60</v>
      </c>
      <c r="B52" s="19">
        <f>$E13*Peas!$B7</f>
        <v>0</v>
      </c>
      <c r="C52" s="19">
        <f>$E13*Peas!$B8</f>
        <v>0</v>
      </c>
      <c r="D52" s="19">
        <f>$E13*Peas!$B9</f>
        <v>0</v>
      </c>
      <c r="E52" s="19">
        <f>$E13*Peas!$B10</f>
        <v>0</v>
      </c>
      <c r="F52" s="19">
        <f>$E13*Peas!$B11</f>
        <v>0</v>
      </c>
      <c r="G52" s="19">
        <f>$E13*Peas!$B12</f>
        <v>0</v>
      </c>
      <c r="H52" s="19">
        <f>$E13*Peas!$B13</f>
        <v>0</v>
      </c>
      <c r="I52" s="19">
        <f>$E13*Peas!$B14</f>
        <v>0</v>
      </c>
      <c r="J52" s="19">
        <f>$E13*Peas!$B15</f>
        <v>0</v>
      </c>
      <c r="K52" s="19">
        <f>$E13*Peas!$B16</f>
        <v>0</v>
      </c>
      <c r="L52" s="29">
        <f>$E13*Peas!$B17</f>
        <v>0</v>
      </c>
    </row>
    <row r="53" spans="1:12" ht="12.75">
      <c r="A53" s="51" t="s">
        <v>61</v>
      </c>
      <c r="B53" s="30">
        <f>$E14*Oats!$B7</f>
        <v>0</v>
      </c>
      <c r="C53" s="19">
        <f>$E14*Oats!$B8</f>
        <v>0</v>
      </c>
      <c r="D53" s="19">
        <f>$E14*Oats!$B9</f>
        <v>0</v>
      </c>
      <c r="E53" s="19">
        <f>$E14*Oats!$B10</f>
        <v>0</v>
      </c>
      <c r="F53" s="19">
        <f>$E14*Oats!$B11</f>
        <v>0</v>
      </c>
      <c r="G53" s="19">
        <f>$E14*Oats!$B12</f>
        <v>0</v>
      </c>
      <c r="H53" s="19">
        <f>$E14*Oats!$B13</f>
        <v>0</v>
      </c>
      <c r="I53" s="19">
        <f>$E14*Oats!$B14</f>
        <v>0</v>
      </c>
      <c r="J53" s="19">
        <f>$E14*Oats!$B15</f>
        <v>0</v>
      </c>
      <c r="K53" s="19">
        <f>$E14*Oats!$B16</f>
        <v>0</v>
      </c>
      <c r="L53" s="29">
        <f>$E14*Oats!$B17</f>
        <v>0</v>
      </c>
    </row>
    <row r="54" spans="1:12" ht="12.75">
      <c r="A54" s="51" t="s">
        <v>58</v>
      </c>
      <c r="B54" s="30">
        <f>$E15*Mustard!$B7</f>
        <v>0</v>
      </c>
      <c r="C54" s="30">
        <f>$E15*Mustard!$B8</f>
        <v>0</v>
      </c>
      <c r="D54" s="30">
        <f>$E15*Mustard!$B9</f>
        <v>0</v>
      </c>
      <c r="E54" s="30">
        <f>$E15*Mustard!$B10</f>
        <v>0</v>
      </c>
      <c r="F54" s="30">
        <f>$E15*Mustard!$B11</f>
        <v>0</v>
      </c>
      <c r="G54" s="30">
        <f>$E15*Mustard!$B12</f>
        <v>0</v>
      </c>
      <c r="H54" s="30">
        <f>$E15*Mustard!$B13</f>
        <v>0</v>
      </c>
      <c r="I54" s="30">
        <f>$E15*Mustard!$B14</f>
        <v>0</v>
      </c>
      <c r="J54" s="30">
        <f>$E15*Mustard!$B15</f>
        <v>0</v>
      </c>
      <c r="K54" s="30">
        <f>$E15*Mustard!$B16</f>
        <v>0</v>
      </c>
      <c r="L54" s="31">
        <f>$E15*Mustard!$B17</f>
        <v>0</v>
      </c>
    </row>
    <row r="55" spans="1:12" ht="12.75">
      <c r="A55" s="51" t="s">
        <v>59</v>
      </c>
      <c r="B55" s="30">
        <f>$E16*Buckwht!$B7</f>
        <v>0</v>
      </c>
      <c r="C55" s="30">
        <f>$E16*Buckwht!$B8</f>
        <v>0</v>
      </c>
      <c r="D55" s="30">
        <f>$E16*Buckwht!$B9</f>
        <v>0</v>
      </c>
      <c r="E55" s="30">
        <f>$E16*Buckwht!$B10</f>
        <v>0</v>
      </c>
      <c r="F55" s="30">
        <f>$E16*Buckwht!$B11</f>
        <v>0</v>
      </c>
      <c r="G55" s="30">
        <f>$E16*Buckwht!$B12</f>
        <v>0</v>
      </c>
      <c r="H55" s="30">
        <f>$E16*Buckwht!$B13</f>
        <v>0</v>
      </c>
      <c r="I55" s="30">
        <f>$E16*Buckwht!$B14</f>
        <v>0</v>
      </c>
      <c r="J55" s="30">
        <f>$E16*Buckwht!$B15</f>
        <v>0</v>
      </c>
      <c r="K55" s="30">
        <f>$E16*Buckwht!$B16</f>
        <v>0</v>
      </c>
      <c r="L55" s="31">
        <f>$E16*Buckwht!$B17</f>
        <v>0</v>
      </c>
    </row>
    <row r="56" spans="1:12" ht="12.75">
      <c r="A56" s="51" t="s">
        <v>62</v>
      </c>
      <c r="B56" s="30">
        <f>$E17*Millet!$B7</f>
        <v>0</v>
      </c>
      <c r="C56" s="30">
        <f>$E17*Millet!$B8</f>
        <v>0</v>
      </c>
      <c r="D56" s="30">
        <f>$E17*Millet!$B9</f>
        <v>0</v>
      </c>
      <c r="E56" s="30">
        <f>$E17*Millet!$B10</f>
        <v>0</v>
      </c>
      <c r="F56" s="30">
        <f>$E17*Millet!$B11</f>
        <v>0</v>
      </c>
      <c r="G56" s="30">
        <f>$E17*Millet!$B12</f>
        <v>0</v>
      </c>
      <c r="H56" s="30">
        <f>$E17*Millet!$B13</f>
        <v>0</v>
      </c>
      <c r="I56" s="30">
        <f>$E17*Millet!$B14</f>
        <v>0</v>
      </c>
      <c r="J56" s="30">
        <f>$E17*Millet!$B15</f>
        <v>0</v>
      </c>
      <c r="K56" s="30">
        <f>$E17*Millet!$B16</f>
        <v>0</v>
      </c>
      <c r="L56" s="31">
        <f>$E17*Millet!$B17</f>
        <v>0</v>
      </c>
    </row>
    <row r="57" spans="1:12" ht="12.75">
      <c r="A57" s="51" t="s">
        <v>63</v>
      </c>
      <c r="B57" s="30">
        <f>$E18*'Wint.Wht'!$B7</f>
        <v>0</v>
      </c>
      <c r="C57" s="30">
        <f>$E18*'Wint.Wht'!$B8</f>
        <v>0</v>
      </c>
      <c r="D57" s="30">
        <f>$E18*'Wint.Wht'!$B9</f>
        <v>0</v>
      </c>
      <c r="E57" s="30">
        <f>$E18*'Wint.Wht'!$B10</f>
        <v>0</v>
      </c>
      <c r="F57" s="30">
        <f>$E18*'Wint.Wht'!$B11</f>
        <v>0</v>
      </c>
      <c r="G57" s="30">
        <f>$E18*'Wint.Wht'!$B12</f>
        <v>0</v>
      </c>
      <c r="H57" s="30">
        <f>$E18*'Wint.Wht'!$B13</f>
        <v>0</v>
      </c>
      <c r="I57" s="30">
        <f>$E18*'Wint.Wht'!$B14</f>
        <v>0</v>
      </c>
      <c r="J57" s="30">
        <f>$E18*'Wint.Wht'!$B15</f>
        <v>0</v>
      </c>
      <c r="K57" s="30">
        <f>$E18*'Wint.Wht'!$B16</f>
        <v>0</v>
      </c>
      <c r="L57" s="31">
        <f>$E18*'Wint.Wht'!$B17</f>
        <v>0</v>
      </c>
    </row>
    <row r="58" spans="1:12" ht="12.75">
      <c r="A58" s="51" t="s">
        <v>64</v>
      </c>
      <c r="B58" s="30">
        <f>$E19*Rye!$B7</f>
        <v>0</v>
      </c>
      <c r="C58" s="30">
        <f>$E19*Rye!$B8</f>
        <v>0</v>
      </c>
      <c r="D58" s="30">
        <f>$E19*Rye!$B9</f>
        <v>0</v>
      </c>
      <c r="E58" s="30">
        <f>$E19*Rye!$B10</f>
        <v>0</v>
      </c>
      <c r="F58" s="30">
        <f>$E19*Rye!$B11</f>
        <v>0</v>
      </c>
      <c r="G58" s="30">
        <f>$E19*Rye!$B12</f>
        <v>0</v>
      </c>
      <c r="H58" s="30">
        <f>$E19*Rye!$B13</f>
        <v>0</v>
      </c>
      <c r="I58" s="30">
        <f>$E19*Rye!$B14</f>
        <v>0</v>
      </c>
      <c r="J58" s="30">
        <f>$E19*Rye!$B15</f>
        <v>0</v>
      </c>
      <c r="K58" s="30">
        <f>$E19*Rye!$B16</f>
        <v>0</v>
      </c>
      <c r="L58" s="31">
        <f>$E19*Rye!$B17</f>
        <v>0</v>
      </c>
    </row>
    <row r="59" spans="1:12" ht="12.75">
      <c r="A59" s="32" t="s">
        <v>81</v>
      </c>
      <c r="B59" s="20">
        <f aca="true" t="shared" si="4" ref="B59:L59">SUM(B42:B58)</f>
        <v>93874</v>
      </c>
      <c r="C59" s="20">
        <f t="shared" si="4"/>
        <v>47100</v>
      </c>
      <c r="D59" s="20">
        <f t="shared" si="4"/>
        <v>5500</v>
      </c>
      <c r="E59" s="20">
        <f t="shared" si="4"/>
        <v>7000</v>
      </c>
      <c r="F59" s="20">
        <f t="shared" si="4"/>
        <v>101702</v>
      </c>
      <c r="G59" s="20">
        <f t="shared" si="4"/>
        <v>50780</v>
      </c>
      <c r="H59" s="20">
        <f t="shared" si="4"/>
        <v>38716</v>
      </c>
      <c r="I59" s="20">
        <f t="shared" si="4"/>
        <v>37150</v>
      </c>
      <c r="J59" s="20">
        <f t="shared" si="4"/>
        <v>8400</v>
      </c>
      <c r="K59" s="20">
        <f t="shared" si="4"/>
        <v>18550</v>
      </c>
      <c r="L59" s="33">
        <f t="shared" si="4"/>
        <v>9402</v>
      </c>
    </row>
    <row r="60" spans="1:12" ht="12.75">
      <c r="A60" s="32" t="s">
        <v>98</v>
      </c>
      <c r="B60" s="20"/>
      <c r="C60" s="33"/>
      <c r="D60" s="34">
        <f>SUM(B59:L59)</f>
        <v>418174</v>
      </c>
      <c r="E60" s="21"/>
      <c r="F60" s="21"/>
      <c r="G60" s="21"/>
      <c r="H60" s="21"/>
      <c r="I60" s="21"/>
      <c r="J60" s="21"/>
      <c r="K60" s="21"/>
      <c r="L60" s="21"/>
    </row>
  </sheetData>
  <sheetProtection/>
  <mergeCells count="19">
    <mergeCell ref="B35:E35"/>
    <mergeCell ref="G35:H35"/>
    <mergeCell ref="B37:L37"/>
    <mergeCell ref="B38:L38"/>
    <mergeCell ref="E28:F28"/>
    <mergeCell ref="A29:B29"/>
    <mergeCell ref="E29:F29"/>
    <mergeCell ref="A30:B30"/>
    <mergeCell ref="E30:F30"/>
    <mergeCell ref="A31:B31"/>
    <mergeCell ref="E31:F31"/>
    <mergeCell ref="C22:E22"/>
    <mergeCell ref="A25:B25"/>
    <mergeCell ref="E25:F25"/>
    <mergeCell ref="A26:B26"/>
    <mergeCell ref="E26:F26"/>
    <mergeCell ref="A27:B27"/>
    <mergeCell ref="E27:F27"/>
    <mergeCell ref="A28:B28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2" t="s">
        <v>0</v>
      </c>
      <c r="C1" s="73" t="s">
        <v>30</v>
      </c>
    </row>
    <row r="2" spans="1:3" ht="12.75">
      <c r="A2" t="s">
        <v>29</v>
      </c>
      <c r="B2" s="9">
        <v>34</v>
      </c>
      <c r="C2" s="72"/>
    </row>
    <row r="3" spans="1:3" ht="12.75">
      <c r="A3" t="s">
        <v>152</v>
      </c>
      <c r="B3" s="12">
        <v>8.78</v>
      </c>
      <c r="C3" s="72"/>
    </row>
    <row r="4" spans="1:3" ht="12.75">
      <c r="A4" t="s">
        <v>28</v>
      </c>
      <c r="B4" s="2">
        <f>B2*B3</f>
        <v>298.52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19.8</v>
      </c>
      <c r="C7" s="72"/>
    </row>
    <row r="8" spans="1:3" ht="12.75">
      <c r="A8" s="1" t="s">
        <v>9</v>
      </c>
      <c r="B8" s="11">
        <v>23.5</v>
      </c>
      <c r="C8" s="72"/>
    </row>
    <row r="9" spans="1:3" ht="12.75">
      <c r="A9" s="1" t="s">
        <v>24</v>
      </c>
      <c r="B9" s="11">
        <v>5.5</v>
      </c>
      <c r="C9" s="72" t="s">
        <v>139</v>
      </c>
    </row>
    <row r="10" spans="1:3" ht="12.75">
      <c r="A10" s="1" t="s">
        <v>10</v>
      </c>
      <c r="B10" s="11">
        <v>0</v>
      </c>
      <c r="C10" s="72" t="s">
        <v>140</v>
      </c>
    </row>
    <row r="11" spans="1:3" ht="12.75">
      <c r="A11" s="1" t="s">
        <v>12</v>
      </c>
      <c r="B11" s="11">
        <v>53.97</v>
      </c>
      <c r="C11" s="72"/>
    </row>
    <row r="12" spans="1:3" ht="12.75">
      <c r="A12" s="1" t="s">
        <v>11</v>
      </c>
      <c r="B12" s="11">
        <v>15.4</v>
      </c>
      <c r="C12" s="72"/>
    </row>
    <row r="13" spans="1:3" ht="12.75">
      <c r="A13" s="1" t="s">
        <v>13</v>
      </c>
      <c r="B13" s="11">
        <v>15.06</v>
      </c>
      <c r="C13" s="72"/>
    </row>
    <row r="14" spans="1:3" ht="12.75">
      <c r="A14" s="1" t="s">
        <v>14</v>
      </c>
      <c r="B14" s="11">
        <v>15.52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7</v>
      </c>
      <c r="C16" s="72"/>
    </row>
    <row r="17" spans="1:3" ht="12.75">
      <c r="A17" s="1" t="s">
        <v>17</v>
      </c>
      <c r="B17" s="12">
        <v>3.58</v>
      </c>
      <c r="C17" s="72"/>
    </row>
    <row r="18" spans="1:3" ht="12.75">
      <c r="A18" t="s">
        <v>2</v>
      </c>
      <c r="B18" s="2">
        <f>SUM(B7:B17)</f>
        <v>159.33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6.46</v>
      </c>
      <c r="C21" s="72"/>
    </row>
    <row r="22" spans="1:3" ht="12.75">
      <c r="A22" s="1" t="s">
        <v>19</v>
      </c>
      <c r="B22" s="7">
        <v>18.29</v>
      </c>
      <c r="C22" s="72"/>
    </row>
    <row r="23" spans="1:3" ht="12.75">
      <c r="A23" s="1" t="s">
        <v>20</v>
      </c>
      <c r="B23" s="7">
        <v>10.45</v>
      </c>
      <c r="C23" s="72"/>
    </row>
    <row r="24" spans="1:3" ht="12.75">
      <c r="A24" s="1" t="s">
        <v>21</v>
      </c>
      <c r="B24" s="8">
        <v>51.8</v>
      </c>
      <c r="C24" s="72"/>
    </row>
    <row r="25" spans="1:3" ht="12.75">
      <c r="A25" t="s">
        <v>4</v>
      </c>
      <c r="B25" s="2">
        <f>SUM(B21:B24)</f>
        <v>87</v>
      </c>
      <c r="C25" s="72"/>
    </row>
    <row r="26" spans="2:3" ht="12.75" customHeight="1">
      <c r="B26" s="2"/>
      <c r="C26" s="72"/>
    </row>
    <row r="27" spans="1:3" ht="12.75">
      <c r="A27" t="s">
        <v>5</v>
      </c>
      <c r="B27" s="2">
        <f>B18+B25</f>
        <v>246.33</v>
      </c>
      <c r="C27" s="72"/>
    </row>
    <row r="28" spans="2:3" ht="12.75" customHeight="1">
      <c r="B28" s="2"/>
      <c r="C28" s="72"/>
    </row>
    <row r="29" spans="1:3" ht="12.75">
      <c r="A29" t="s">
        <v>32</v>
      </c>
      <c r="B29" s="2">
        <f>B4-B27</f>
        <v>52.18999999999997</v>
      </c>
      <c r="C29" s="72"/>
    </row>
    <row r="30" spans="2:3" ht="12.75" customHeight="1">
      <c r="B30" s="2"/>
      <c r="C30" s="72"/>
    </row>
    <row r="31" spans="1:3" ht="12.75">
      <c r="A31" t="s">
        <v>6</v>
      </c>
      <c r="B31" s="23" t="s">
        <v>7</v>
      </c>
      <c r="C31" s="72"/>
    </row>
    <row r="32" spans="1:3" ht="12.75">
      <c r="A32" s="1" t="s">
        <v>22</v>
      </c>
      <c r="B32" s="2">
        <f>B18/B2</f>
        <v>4.686176470588236</v>
      </c>
      <c r="C32" s="72"/>
    </row>
    <row r="33" spans="1:3" ht="12.75">
      <c r="A33" t="s">
        <v>23</v>
      </c>
      <c r="B33" s="2">
        <f>B25/B2</f>
        <v>2.5588235294117645</v>
      </c>
      <c r="C33" s="72"/>
    </row>
    <row r="34" spans="1:3" ht="12.75">
      <c r="A34" t="s">
        <v>27</v>
      </c>
      <c r="B34" s="2">
        <f>B27/B2</f>
        <v>7.245</v>
      </c>
      <c r="C34" s="72"/>
    </row>
  </sheetData>
  <sheetProtection sheet="1" objects="1" scenarios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2" t="s">
        <v>0</v>
      </c>
      <c r="C1" s="73" t="s">
        <v>30</v>
      </c>
    </row>
    <row r="2" spans="1:3" ht="12.75">
      <c r="A2" t="s">
        <v>29</v>
      </c>
      <c r="B2" s="9">
        <v>34</v>
      </c>
      <c r="C2" s="72"/>
    </row>
    <row r="3" spans="1:3" ht="12.75">
      <c r="A3" t="s">
        <v>152</v>
      </c>
      <c r="B3" s="12">
        <v>9.03</v>
      </c>
      <c r="C3" s="72" t="s">
        <v>129</v>
      </c>
    </row>
    <row r="4" spans="1:3" ht="12.75">
      <c r="A4" t="s">
        <v>28</v>
      </c>
      <c r="B4" s="2">
        <f>B2*B3</f>
        <v>307.02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18.38</v>
      </c>
      <c r="C7" s="72"/>
    </row>
    <row r="8" spans="1:3" ht="12.75">
      <c r="A8" s="1" t="s">
        <v>9</v>
      </c>
      <c r="B8" s="11">
        <v>23.5</v>
      </c>
      <c r="C8" s="72"/>
    </row>
    <row r="9" spans="1:3" ht="12.75">
      <c r="A9" s="1" t="s">
        <v>24</v>
      </c>
      <c r="B9" s="11">
        <v>5.5</v>
      </c>
      <c r="C9" s="72" t="s">
        <v>139</v>
      </c>
    </row>
    <row r="10" spans="1:3" ht="12.75">
      <c r="A10" s="1" t="s">
        <v>10</v>
      </c>
      <c r="B10" s="11">
        <v>0</v>
      </c>
      <c r="C10" s="72" t="s">
        <v>140</v>
      </c>
    </row>
    <row r="11" spans="1:3" ht="12.75">
      <c r="A11" s="1" t="s">
        <v>12</v>
      </c>
      <c r="B11" s="11">
        <v>53.97</v>
      </c>
      <c r="C11" s="72"/>
    </row>
    <row r="12" spans="1:3" ht="12.75">
      <c r="A12" s="1" t="s">
        <v>11</v>
      </c>
      <c r="B12" s="11">
        <v>17.2</v>
      </c>
      <c r="C12" s="72"/>
    </row>
    <row r="13" spans="1:3" ht="12.75">
      <c r="A13" s="1" t="s">
        <v>13</v>
      </c>
      <c r="B13" s="11">
        <v>15.06</v>
      </c>
      <c r="C13" s="72"/>
    </row>
    <row r="14" spans="1:3" ht="12.75">
      <c r="A14" s="1" t="s">
        <v>14</v>
      </c>
      <c r="B14" s="11">
        <v>15.52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7</v>
      </c>
      <c r="C16" s="72"/>
    </row>
    <row r="17" spans="1:3" ht="12.75">
      <c r="A17" s="1" t="s">
        <v>17</v>
      </c>
      <c r="B17" s="12">
        <v>3.59</v>
      </c>
      <c r="C17" s="72"/>
    </row>
    <row r="18" spans="1:3" ht="12.75">
      <c r="A18" t="s">
        <v>2</v>
      </c>
      <c r="B18" s="2">
        <f>SUM(B7:B17)</f>
        <v>159.72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6.46</v>
      </c>
      <c r="C21" s="72"/>
    </row>
    <row r="22" spans="1:3" ht="12.75">
      <c r="A22" s="1" t="s">
        <v>19</v>
      </c>
      <c r="B22" s="7">
        <v>18.29</v>
      </c>
      <c r="C22" s="72"/>
    </row>
    <row r="23" spans="1:3" ht="12.75">
      <c r="A23" s="1" t="s">
        <v>20</v>
      </c>
      <c r="B23" s="7">
        <v>10.45</v>
      </c>
      <c r="C23" s="72"/>
    </row>
    <row r="24" spans="1:3" ht="12.75">
      <c r="A24" s="1" t="s">
        <v>21</v>
      </c>
      <c r="B24" s="8">
        <v>51.8</v>
      </c>
      <c r="C24" s="72"/>
    </row>
    <row r="25" spans="1:3" ht="12.75">
      <c r="A25" t="s">
        <v>4</v>
      </c>
      <c r="B25" s="2">
        <f>SUM(B21:B24)</f>
        <v>87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246.72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60.29999999999998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7</v>
      </c>
      <c r="C31" s="72"/>
    </row>
    <row r="32" spans="1:3" ht="12.75">
      <c r="A32" s="1" t="s">
        <v>22</v>
      </c>
      <c r="B32" s="2">
        <f>B18/B2</f>
        <v>4.697647058823529</v>
      </c>
      <c r="C32" s="72"/>
    </row>
    <row r="33" spans="1:3" ht="12.75">
      <c r="A33" t="s">
        <v>23</v>
      </c>
      <c r="B33" s="2">
        <f>B25/B2</f>
        <v>2.5588235294117645</v>
      </c>
      <c r="C33" s="72"/>
    </row>
    <row r="34" spans="1:3" ht="12.75">
      <c r="A34" t="s">
        <v>27</v>
      </c>
      <c r="B34" s="2">
        <f>B27/B2</f>
        <v>7.2564705882352944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2" t="s">
        <v>0</v>
      </c>
      <c r="C1" s="74" t="s">
        <v>30</v>
      </c>
    </row>
    <row r="2" spans="1:3" ht="12.75">
      <c r="A2" t="s">
        <v>29</v>
      </c>
      <c r="B2" s="9">
        <v>57</v>
      </c>
      <c r="C2" s="72"/>
    </row>
    <row r="3" spans="1:3" ht="12.75">
      <c r="A3" t="s">
        <v>152</v>
      </c>
      <c r="B3" s="12">
        <v>6.58</v>
      </c>
      <c r="C3" s="72" t="s">
        <v>153</v>
      </c>
    </row>
    <row r="4" spans="1:3" ht="12.75">
      <c r="A4" t="s">
        <v>28</v>
      </c>
      <c r="B4" s="2">
        <f>B2*B3</f>
        <v>375.06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16.5</v>
      </c>
      <c r="C7" s="72"/>
    </row>
    <row r="8" spans="1:3" ht="12.75">
      <c r="A8" s="1" t="s">
        <v>9</v>
      </c>
      <c r="B8" s="11">
        <v>22</v>
      </c>
      <c r="C8" s="72"/>
    </row>
    <row r="9" spans="1:3" ht="12.75">
      <c r="A9" s="1" t="s">
        <v>24</v>
      </c>
      <c r="B9" s="11">
        <v>5.5</v>
      </c>
      <c r="C9" s="72" t="s">
        <v>139</v>
      </c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56.5</v>
      </c>
      <c r="C11" s="72"/>
    </row>
    <row r="12" spans="1:3" ht="12.75">
      <c r="A12" s="1" t="s">
        <v>11</v>
      </c>
      <c r="B12" s="11">
        <v>15.8</v>
      </c>
      <c r="C12" s="72"/>
    </row>
    <row r="13" spans="1:3" ht="12.75">
      <c r="A13" s="1" t="s">
        <v>13</v>
      </c>
      <c r="B13" s="11">
        <v>18.82</v>
      </c>
      <c r="C13" s="72"/>
    </row>
    <row r="14" spans="1:3" ht="12.75">
      <c r="A14" s="1" t="s">
        <v>14</v>
      </c>
      <c r="B14" s="11">
        <v>17.62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7</v>
      </c>
      <c r="C16" s="72"/>
    </row>
    <row r="17" spans="1:3" ht="12.75">
      <c r="A17" s="1" t="s">
        <v>17</v>
      </c>
      <c r="B17" s="12">
        <v>3.67</v>
      </c>
      <c r="C17" s="72"/>
    </row>
    <row r="18" spans="1:3" ht="12.75">
      <c r="A18" t="s">
        <v>2</v>
      </c>
      <c r="B18" s="2">
        <f>SUM(B7:B17)</f>
        <v>163.41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7.36</v>
      </c>
      <c r="C21" s="72"/>
    </row>
    <row r="22" spans="1:3" ht="12.75">
      <c r="A22" s="1" t="s">
        <v>19</v>
      </c>
      <c r="B22" s="7">
        <v>21.63</v>
      </c>
      <c r="C22" s="72"/>
    </row>
    <row r="23" spans="1:3" ht="12.75">
      <c r="A23" s="1" t="s">
        <v>20</v>
      </c>
      <c r="B23" s="7">
        <v>12.72</v>
      </c>
      <c r="C23" s="72"/>
    </row>
    <row r="24" spans="1:3" ht="12.75">
      <c r="A24" s="1" t="s">
        <v>21</v>
      </c>
      <c r="B24" s="8">
        <v>51.8</v>
      </c>
      <c r="C24" s="72"/>
    </row>
    <row r="25" spans="1:3" ht="12.75">
      <c r="A25" t="s">
        <v>4</v>
      </c>
      <c r="B25" s="2">
        <f>SUM(B21:B24)</f>
        <v>93.50999999999999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256.91999999999996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118.14000000000004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7</v>
      </c>
      <c r="C31" s="72"/>
    </row>
    <row r="32" spans="1:3" ht="12.75">
      <c r="A32" s="1" t="s">
        <v>22</v>
      </c>
      <c r="B32" s="2">
        <f>B18/B2</f>
        <v>2.866842105263158</v>
      </c>
      <c r="C32" s="72"/>
    </row>
    <row r="33" spans="1:3" ht="12.75">
      <c r="A33" t="s">
        <v>23</v>
      </c>
      <c r="B33" s="2">
        <f>B25/B2</f>
        <v>1.6405263157894736</v>
      </c>
      <c r="C33" s="72"/>
    </row>
    <row r="34" spans="1:3" ht="12.75">
      <c r="A34" t="s">
        <v>27</v>
      </c>
      <c r="B34" s="2">
        <f>B27/B2</f>
        <v>4.507368421052631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2" t="s">
        <v>0</v>
      </c>
      <c r="C1" s="74" t="s">
        <v>30</v>
      </c>
    </row>
    <row r="2" spans="1:3" ht="12.75">
      <c r="A2" t="s">
        <v>29</v>
      </c>
      <c r="B2" s="9">
        <v>98</v>
      </c>
      <c r="C2" s="72"/>
    </row>
    <row r="3" spans="1:3" ht="12.75">
      <c r="A3" t="s">
        <v>152</v>
      </c>
      <c r="B3" s="12">
        <v>5.51</v>
      </c>
      <c r="C3" s="72"/>
    </row>
    <row r="4" spans="1:3" ht="12.75">
      <c r="A4" t="s">
        <v>28</v>
      </c>
      <c r="B4" s="2">
        <f>B2*B3</f>
        <v>539.98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69.58</v>
      </c>
      <c r="C7" s="72"/>
    </row>
    <row r="8" spans="1:3" ht="12.75">
      <c r="A8" s="1" t="s">
        <v>9</v>
      </c>
      <c r="B8" s="11">
        <v>17.5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87.93</v>
      </c>
      <c r="C11" s="72"/>
    </row>
    <row r="12" spans="1:3" ht="12.75">
      <c r="A12" s="1" t="s">
        <v>11</v>
      </c>
      <c r="B12" s="11">
        <v>41.3</v>
      </c>
      <c r="C12" s="72"/>
    </row>
    <row r="13" spans="1:3" ht="12.75">
      <c r="A13" s="1" t="s">
        <v>13</v>
      </c>
      <c r="B13" s="11">
        <v>24.1</v>
      </c>
      <c r="C13" s="72"/>
    </row>
    <row r="14" spans="1:3" ht="12.75">
      <c r="A14" s="1" t="s">
        <v>14</v>
      </c>
      <c r="B14" s="11">
        <v>19.86</v>
      </c>
      <c r="C14" s="72"/>
    </row>
    <row r="15" spans="1:3" ht="12.75">
      <c r="A15" s="1" t="s">
        <v>15</v>
      </c>
      <c r="B15" s="11">
        <v>19.6</v>
      </c>
      <c r="C15" s="72"/>
    </row>
    <row r="16" spans="1:3" ht="12.75">
      <c r="A16" s="1" t="s">
        <v>16</v>
      </c>
      <c r="B16" s="11">
        <v>7</v>
      </c>
      <c r="C16" s="72"/>
    </row>
    <row r="17" spans="1:3" ht="12.75">
      <c r="A17" s="1" t="s">
        <v>17</v>
      </c>
      <c r="B17" s="12">
        <v>6.6</v>
      </c>
      <c r="C17" s="72"/>
    </row>
    <row r="18" spans="1:3" ht="12.75">
      <c r="A18" t="s">
        <v>2</v>
      </c>
      <c r="B18" s="2">
        <f>SUM(B7:B17)</f>
        <v>293.47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8.72</v>
      </c>
      <c r="C21" s="72"/>
    </row>
    <row r="22" spans="1:3" ht="12.75">
      <c r="A22" s="1" t="s">
        <v>19</v>
      </c>
      <c r="B22" s="7">
        <v>29.37</v>
      </c>
      <c r="C22" s="72"/>
    </row>
    <row r="23" spans="1:3" ht="12.75">
      <c r="A23" s="1" t="s">
        <v>20</v>
      </c>
      <c r="B23" s="7">
        <v>16.12</v>
      </c>
      <c r="C23" s="72"/>
    </row>
    <row r="24" spans="1:3" ht="12.75">
      <c r="A24" s="1" t="s">
        <v>21</v>
      </c>
      <c r="B24" s="8">
        <v>51.8</v>
      </c>
      <c r="C24" s="72"/>
    </row>
    <row r="25" spans="1:3" ht="12.75">
      <c r="A25" t="s">
        <v>4</v>
      </c>
      <c r="B25" s="2">
        <f>SUM(B21:B24)</f>
        <v>106.01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399.48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140.5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7</v>
      </c>
      <c r="C31" s="72"/>
    </row>
    <row r="32" spans="1:3" ht="12.75">
      <c r="A32" s="1" t="s">
        <v>22</v>
      </c>
      <c r="B32" s="2">
        <f>B18/B2</f>
        <v>2.994591836734694</v>
      </c>
      <c r="C32" s="72"/>
    </row>
    <row r="33" spans="1:3" ht="12.75">
      <c r="A33" t="s">
        <v>23</v>
      </c>
      <c r="B33" s="2">
        <f>B25/B2</f>
        <v>1.0817346938775512</v>
      </c>
      <c r="C33" s="72"/>
    </row>
    <row r="34" spans="1:3" ht="12.75">
      <c r="A34" t="s">
        <v>27</v>
      </c>
      <c r="B34" s="2">
        <f>B27/B2</f>
        <v>4.076326530612245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2" t="s">
        <v>0</v>
      </c>
      <c r="C1" s="74" t="s">
        <v>30</v>
      </c>
    </row>
    <row r="2" spans="1:3" ht="12.75">
      <c r="A2" t="s">
        <v>29</v>
      </c>
      <c r="B2" s="9">
        <v>28</v>
      </c>
      <c r="C2" s="72"/>
    </row>
    <row r="3" spans="1:3" ht="12.75">
      <c r="A3" t="s">
        <v>152</v>
      </c>
      <c r="B3" s="12">
        <v>12.35</v>
      </c>
      <c r="C3" s="72"/>
    </row>
    <row r="4" spans="1:3" ht="12.75">
      <c r="A4" t="s">
        <v>28</v>
      </c>
      <c r="B4" s="2">
        <f>B2*B3</f>
        <v>345.8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64.75</v>
      </c>
      <c r="C7" s="72"/>
    </row>
    <row r="8" spans="1:3" ht="12.75">
      <c r="A8" s="1" t="s">
        <v>9</v>
      </c>
      <c r="B8" s="11">
        <v>17.5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7</v>
      </c>
      <c r="C10" s="72" t="s">
        <v>141</v>
      </c>
    </row>
    <row r="11" spans="1:3" ht="12.75">
      <c r="A11" s="1" t="s">
        <v>12</v>
      </c>
      <c r="B11" s="11">
        <v>5.49</v>
      </c>
      <c r="C11" s="72"/>
    </row>
    <row r="12" spans="1:3" ht="12.75">
      <c r="A12" s="1" t="s">
        <v>11</v>
      </c>
      <c r="B12" s="11">
        <v>22</v>
      </c>
      <c r="C12" s="72"/>
    </row>
    <row r="13" spans="1:3" ht="12.75">
      <c r="A13" s="1" t="s">
        <v>13</v>
      </c>
      <c r="B13" s="11">
        <v>15.09</v>
      </c>
      <c r="C13" s="72"/>
    </row>
    <row r="14" spans="1:3" ht="12.75">
      <c r="A14" s="1" t="s">
        <v>14</v>
      </c>
      <c r="B14" s="11">
        <v>15.97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7.25</v>
      </c>
      <c r="C16" s="72"/>
    </row>
    <row r="17" spans="1:3" ht="12.75">
      <c r="A17" s="1" t="s">
        <v>17</v>
      </c>
      <c r="B17" s="12">
        <v>3.57</v>
      </c>
      <c r="C17" s="72"/>
    </row>
    <row r="18" spans="1:3" ht="12.75">
      <c r="A18" t="s">
        <v>2</v>
      </c>
      <c r="B18" s="2">
        <f>SUM(B7:B17)</f>
        <v>158.61999999999998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6.49</v>
      </c>
      <c r="C21" s="72"/>
    </row>
    <row r="22" spans="1:3" ht="12.75">
      <c r="A22" s="1" t="s">
        <v>19</v>
      </c>
      <c r="B22" s="7">
        <v>19.06</v>
      </c>
      <c r="C22" s="72"/>
    </row>
    <row r="23" spans="1:3" ht="12.75">
      <c r="A23" s="1" t="s">
        <v>20</v>
      </c>
      <c r="B23" s="7">
        <v>10.75</v>
      </c>
      <c r="C23" s="72"/>
    </row>
    <row r="24" spans="1:3" ht="12.75">
      <c r="A24" s="1" t="s">
        <v>21</v>
      </c>
      <c r="B24" s="8">
        <v>51.8</v>
      </c>
      <c r="C24" s="72"/>
    </row>
    <row r="25" spans="1:3" ht="12.75">
      <c r="A25" t="s">
        <v>4</v>
      </c>
      <c r="B25" s="2">
        <f>SUM(B21:B24)</f>
        <v>88.1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246.71999999999997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99.08000000000004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7</v>
      </c>
      <c r="C31" s="72"/>
    </row>
    <row r="32" spans="1:3" ht="12.75">
      <c r="A32" s="1" t="s">
        <v>22</v>
      </c>
      <c r="B32" s="2">
        <f>B18/B2</f>
        <v>5.664999999999999</v>
      </c>
      <c r="C32" s="72"/>
    </row>
    <row r="33" spans="1:3" ht="12.75">
      <c r="A33" t="s">
        <v>23</v>
      </c>
      <c r="B33" s="2">
        <f>B25/B2</f>
        <v>3.1464285714285714</v>
      </c>
      <c r="C33" s="72"/>
    </row>
    <row r="34" spans="1:3" ht="12.75">
      <c r="A34" t="s">
        <v>27</v>
      </c>
      <c r="B34" s="2">
        <f>B27/B2</f>
        <v>8.81142857142857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2" t="s">
        <v>0</v>
      </c>
      <c r="C1" s="74" t="s">
        <v>30</v>
      </c>
    </row>
    <row r="2" spans="1:3" ht="12.75">
      <c r="A2" t="s">
        <v>29</v>
      </c>
      <c r="B2" s="9">
        <v>1340</v>
      </c>
      <c r="C2" s="72"/>
    </row>
    <row r="3" spans="1:3" ht="12.75">
      <c r="A3" t="s">
        <v>152</v>
      </c>
      <c r="B3" s="10">
        <v>0.32</v>
      </c>
      <c r="C3" s="72"/>
    </row>
    <row r="4" spans="1:3" ht="12.75">
      <c r="A4" t="s">
        <v>28</v>
      </c>
      <c r="B4" s="2">
        <f>B2*B3</f>
        <v>428.8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44</v>
      </c>
      <c r="C7" s="72"/>
    </row>
    <row r="8" spans="1:3" ht="12.75">
      <c r="A8" s="1" t="s">
        <v>9</v>
      </c>
      <c r="B8" s="11">
        <v>44</v>
      </c>
      <c r="C8" s="72" t="s">
        <v>142</v>
      </c>
    </row>
    <row r="9" spans="1:3" ht="12.75">
      <c r="A9" s="1" t="s">
        <v>24</v>
      </c>
      <c r="B9" s="11">
        <v>0</v>
      </c>
      <c r="C9" s="72" t="s">
        <v>148</v>
      </c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39.09</v>
      </c>
      <c r="C11" s="72"/>
    </row>
    <row r="12" spans="1:3" ht="12.75">
      <c r="A12" s="1" t="s">
        <v>11</v>
      </c>
      <c r="B12" s="11">
        <v>25.3</v>
      </c>
      <c r="C12" s="72"/>
    </row>
    <row r="13" spans="1:3" ht="12.75">
      <c r="A13" s="1" t="s">
        <v>13</v>
      </c>
      <c r="B13" s="11">
        <v>20.74</v>
      </c>
      <c r="C13" s="72"/>
    </row>
    <row r="14" spans="1:3" ht="12.75">
      <c r="A14" s="1" t="s">
        <v>14</v>
      </c>
      <c r="B14" s="11">
        <v>20.06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12.25</v>
      </c>
      <c r="C16" s="72"/>
    </row>
    <row r="17" spans="1:3" ht="12.75">
      <c r="A17" s="1" t="s">
        <v>17</v>
      </c>
      <c r="B17" s="12">
        <v>4.73</v>
      </c>
      <c r="C17" s="72"/>
    </row>
    <row r="18" spans="1:3" ht="12.75">
      <c r="A18" t="s">
        <v>2</v>
      </c>
      <c r="B18" s="2">
        <f>SUM(B7:B17)</f>
        <v>210.17000000000002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7.48</v>
      </c>
      <c r="C21" s="72"/>
    </row>
    <row r="22" spans="1:3" ht="12.75">
      <c r="A22" s="1" t="s">
        <v>19</v>
      </c>
      <c r="B22" s="7">
        <v>25.18</v>
      </c>
      <c r="C22" s="72"/>
    </row>
    <row r="23" spans="1:3" ht="12.75">
      <c r="A23" s="1" t="s">
        <v>20</v>
      </c>
      <c r="B23" s="7">
        <v>14.22</v>
      </c>
      <c r="C23" s="72"/>
    </row>
    <row r="24" spans="1:3" ht="12.75">
      <c r="A24" s="1" t="s">
        <v>21</v>
      </c>
      <c r="B24" s="8">
        <v>51.8</v>
      </c>
      <c r="C24" s="72"/>
    </row>
    <row r="25" spans="1:3" ht="12.75">
      <c r="A25" t="s">
        <v>4</v>
      </c>
      <c r="B25" s="2">
        <f>SUM(B21:B24)</f>
        <v>98.67999999999999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308.85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119.94999999999999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38</v>
      </c>
      <c r="C31" s="72"/>
    </row>
    <row r="32" spans="1:3" ht="12.75">
      <c r="A32" s="1" t="s">
        <v>22</v>
      </c>
      <c r="B32" s="13">
        <f>B18/B2</f>
        <v>0.15684328358208957</v>
      </c>
      <c r="C32" s="72"/>
    </row>
    <row r="33" spans="1:3" ht="12.75">
      <c r="A33" t="s">
        <v>23</v>
      </c>
      <c r="B33" s="13">
        <f>B25/B2</f>
        <v>0.07364179104477611</v>
      </c>
      <c r="C33" s="72"/>
    </row>
    <row r="34" spans="1:3" ht="12.75">
      <c r="A34" t="s">
        <v>27</v>
      </c>
      <c r="B34" s="13">
        <f>B27/B2</f>
        <v>0.23048507462686568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2" t="s">
        <v>0</v>
      </c>
      <c r="C1" s="74" t="s">
        <v>30</v>
      </c>
    </row>
    <row r="2" spans="1:3" ht="12.75">
      <c r="A2" t="s">
        <v>29</v>
      </c>
      <c r="B2" s="9">
        <v>1470</v>
      </c>
      <c r="C2" s="72"/>
    </row>
    <row r="3" spans="1:3" ht="12.75">
      <c r="A3" t="s">
        <v>152</v>
      </c>
      <c r="B3" s="10">
        <v>0.241</v>
      </c>
      <c r="C3" s="72"/>
    </row>
    <row r="4" spans="1:3" ht="12.75">
      <c r="A4" t="s">
        <v>28</v>
      </c>
      <c r="B4" s="2">
        <f>B2*B3</f>
        <v>354.27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30.36</v>
      </c>
      <c r="C7" s="75" t="s">
        <v>147</v>
      </c>
    </row>
    <row r="8" spans="1:3" ht="12.75">
      <c r="A8" s="1" t="s">
        <v>9</v>
      </c>
      <c r="B8" s="11">
        <v>31.4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7</v>
      </c>
      <c r="C10" s="72" t="s">
        <v>143</v>
      </c>
    </row>
    <row r="11" spans="1:3" ht="12.75">
      <c r="A11" s="1" t="s">
        <v>12</v>
      </c>
      <c r="B11" s="11">
        <v>44.38</v>
      </c>
      <c r="C11" s="72"/>
    </row>
    <row r="12" spans="1:3" ht="12.75">
      <c r="A12" s="1" t="s">
        <v>11</v>
      </c>
      <c r="B12" s="11">
        <v>18.8</v>
      </c>
      <c r="C12" s="72"/>
    </row>
    <row r="13" spans="1:3" ht="12.75">
      <c r="A13" s="1" t="s">
        <v>13</v>
      </c>
      <c r="B13" s="11">
        <v>17.46</v>
      </c>
      <c r="C13" s="72"/>
    </row>
    <row r="14" spans="1:3" ht="12.75">
      <c r="A14" s="1" t="s">
        <v>14</v>
      </c>
      <c r="B14" s="11">
        <v>16.38</v>
      </c>
      <c r="C14" s="72"/>
    </row>
    <row r="15" spans="1:3" ht="12.75">
      <c r="A15" s="1" t="s">
        <v>15</v>
      </c>
      <c r="B15" s="11">
        <v>2.94</v>
      </c>
      <c r="C15" s="72"/>
    </row>
    <row r="16" spans="1:3" ht="12.75">
      <c r="A16" s="1" t="s">
        <v>16</v>
      </c>
      <c r="B16" s="11">
        <v>14.5</v>
      </c>
      <c r="C16" s="72"/>
    </row>
    <row r="17" spans="1:3" ht="12.75">
      <c r="A17" s="1" t="s">
        <v>17</v>
      </c>
      <c r="B17" s="12">
        <v>4.21</v>
      </c>
      <c r="C17" s="72"/>
    </row>
    <row r="18" spans="1:3" ht="12.75">
      <c r="A18" t="s">
        <v>2</v>
      </c>
      <c r="B18" s="2">
        <f>SUM(B7:B17)</f>
        <v>187.43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7.1</v>
      </c>
      <c r="C21" s="72"/>
    </row>
    <row r="22" spans="1:3" ht="12.75">
      <c r="A22" s="1" t="s">
        <v>19</v>
      </c>
      <c r="B22" s="7">
        <v>20.98</v>
      </c>
      <c r="C22" s="72"/>
    </row>
    <row r="23" spans="1:3" ht="12.75">
      <c r="A23" s="1" t="s">
        <v>20</v>
      </c>
      <c r="B23" s="7">
        <v>12.2</v>
      </c>
      <c r="C23" s="72"/>
    </row>
    <row r="24" spans="1:3" ht="12.75">
      <c r="A24" s="1" t="s">
        <v>21</v>
      </c>
      <c r="B24" s="8">
        <v>51.8</v>
      </c>
      <c r="C24" s="72"/>
    </row>
    <row r="25" spans="1:3" ht="12.75">
      <c r="A25" t="s">
        <v>4</v>
      </c>
      <c r="B25" s="2">
        <f>SUM(B21:B24)</f>
        <v>92.08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279.51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74.75999999999999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38</v>
      </c>
      <c r="C31" s="72"/>
    </row>
    <row r="32" spans="1:3" ht="12.75">
      <c r="A32" s="1" t="s">
        <v>22</v>
      </c>
      <c r="B32" s="13">
        <f>B18/B2</f>
        <v>0.12750340136054422</v>
      </c>
      <c r="C32" s="72"/>
    </row>
    <row r="33" spans="1:3" ht="12.75">
      <c r="A33" t="s">
        <v>23</v>
      </c>
      <c r="B33" s="13">
        <f>B25/B2</f>
        <v>0.06263945578231292</v>
      </c>
      <c r="C33" s="72"/>
    </row>
    <row r="34" spans="1:3" ht="12.75">
      <c r="A34" t="s">
        <v>27</v>
      </c>
      <c r="B34" s="13">
        <f>B27/B2</f>
        <v>0.19014285714285714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andrew.swenson</cp:lastModifiedBy>
  <cp:lastPrinted>2009-12-11T22:45:59Z</cp:lastPrinted>
  <dcterms:created xsi:type="dcterms:W3CDTF">2005-01-10T15:34:54Z</dcterms:created>
  <dcterms:modified xsi:type="dcterms:W3CDTF">2012-12-21T12:49:31Z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