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1">'Cashflow'!$A$1:$L$56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<sst xmlns="http://schemas.openxmlformats.org/spreadsheetml/2006/main" count="582" uniqueCount="154">
  <si>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</si>
  <si>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</si>
  <si>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</si>
  <si>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</si>
  <si>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</si>
  <si>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</si>
  <si>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</si>
  <si>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</si>
  <si>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</si>
  <si>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</si>
  <si>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</si>
  <si>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</si>
  <si>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</si>
  <si>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</si>
  <si>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</si>
  <si>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</si>
  <si>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</si>
  <si>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</si>
  <si>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</si>
  <si>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</si>
  <si>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</si>
  <si>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</si>
  <si>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</si>
  <si>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</si>
  <si>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</si>
  <si>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</si>
  <si>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</si>
  <si>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</si>
  <si>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</si>
  <si>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</si>
  <si>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</si>
  <si>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</si>
  <si>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</si>
  <si>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</si>
  <si>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</si>
  <si>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</si>
  <si>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</si>
  <si>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</si>
  <si>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</si>
  <si>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</si>
  <si>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</si>
  <si>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</si>
  <si>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</si>
  <si>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</si>
  <si>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</si>
  <si>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</si>
  <si>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</si>
  <si>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</si>
  <si>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</si>
  <si>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</si>
  <si>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</si>
  <si>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</si>
  <si>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</si>
  <si>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</si>
  <si>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</si>
  <si>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</si>
  <si>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</si>
  <si>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</si>
  <si>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</si>
  <si>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</si>
  <si>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</si>
  <si>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</si>
  <si>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</si>
  <si>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</si>
  <si>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</si>
  <si>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</si>
  <si>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</si>
  <si>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</si>
  <si>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</si>
  <si>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</si>
  <si>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</si>
  <si>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</si>
  <si>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</si>
  <si>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</si>
  <si>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</si>
  <si>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</si>
  <si>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</si>
  <si>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</si>
  <si>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</si>
  <si>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</si>
  <si>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</si>
  <si>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</si>
  <si>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</si>
  <si>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</si>
  <si>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</si>
  <si>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</si>
  <si>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</si>
  <si>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</si>
  <si>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</si>
  <si>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</si>
  <si>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</si>
  <si>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</si>
  <si>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</si>
  <si>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</si>
  <si>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</si>
  <si>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</si>
  <si>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</si>
  <si>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</si>
  <si>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</si>
  <si>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</si>
  <si>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</si>
  <si>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</si>
  <si>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</si>
  <si>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</si>
  <si>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</si>
  <si>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</si>
  <si>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</si>
  <si>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</si>
  <si>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</si>
  <si>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</si>
  <si>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</si>
  <si>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</si>
  <si>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</si>
  <si>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</si>
  <si>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</si>
  <si>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</si>
  <si>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decoupled (direct and counter-cyclical) government payments because those payments are tied to historic farm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</si>
  <si>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</si>
  <si>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</si>
  <si>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the whole farm cashflow.  This worksheet consists of three tables.  The first table lists the market and LDP </t>
  </si>
  <si>
    <t>A table itemizing direct costs and providing totals by crop is available at the bottom of this worksheet.</t>
  </si>
  <si>
    <t>Cash available for family living, SE &amp; income taxes and investment</t>
  </si>
  <si>
    <t>Wint.Wht</t>
  </si>
  <si>
    <t>Winter Wheat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</si>
  <si>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</si>
  <si>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</si>
  <si>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</si>
  <si>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</si>
  <si>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</si>
  <si>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</si>
  <si>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Milling quality price, large risk of quality discounts</t>
  </si>
  <si>
    <r>
      <t xml:space="preserve">to grow. 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The 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</si>
  <si>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Date:</t>
  </si>
  <si>
    <t>See direct cost summary below.</t>
  </si>
  <si>
    <t>Soybean aphid and/or spider mite insecticide</t>
  </si>
  <si>
    <t>Fungicide for white mold</t>
  </si>
  <si>
    <t>Spraying head feeding insects</t>
  </si>
  <si>
    <t>Seed treatment and early season foliar fungicide</t>
  </si>
  <si>
    <t>Two sprayings for head feeding insects</t>
  </si>
  <si>
    <t>White mold fungicide would cost about $18</t>
  </si>
  <si>
    <t>Insecticide seed treatment for flea beetles</t>
  </si>
  <si>
    <t>Name:</t>
  </si>
  <si>
    <t>Includes seed treatment for wireworm and flea beetle</t>
  </si>
  <si>
    <t>North Dakota 2013 Projected Crop Budgets - North Red River Valley</t>
  </si>
  <si>
    <t>Market</t>
  </si>
  <si>
    <t xml:space="preserve">  Market Price</t>
  </si>
  <si>
    <t>Wheat midge &amp; cereal grain aphid insect would cost $6 each</t>
  </si>
  <si>
    <t>Malt price, feed quality occurs 60%, price est. is $4.83</t>
  </si>
  <si>
    <t>Fungicide for rust would cost $4 plus application</t>
  </si>
  <si>
    <t>Yellow pea food quality. Estimate $10 green pea food quality</t>
  </si>
  <si>
    <t>and about $6.50 per bu. for feed quality.</t>
  </si>
  <si>
    <t>Yellow pea seed cost, use $54 cost/acre for green pea seed.</t>
  </si>
  <si>
    <t>seed treatment</t>
  </si>
  <si>
    <t>inoculant, rock roller rent, soil testing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</si>
</sst>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53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8" xfId="0" applyFont="1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3" fontId="0" fillId="33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17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5" t="s">
        <v>143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 customHeight="1">
      <c r="A2" s="76" t="s">
        <v>98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 customHeight="1">
      <c r="A3" s="40"/>
      <c r="B3" s="39"/>
      <c r="C3" s="41"/>
      <c r="D3" s="41"/>
      <c r="E3" s="41"/>
      <c r="F3" s="39"/>
      <c r="G3" s="39"/>
      <c r="H3" s="39"/>
    </row>
    <row r="4" spans="1:8" ht="12.75" customHeight="1">
      <c r="A4" s="68" t="s">
        <v>99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100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101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102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103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116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104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105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68" t="s">
        <v>106</v>
      </c>
      <c r="B13" s="44"/>
      <c r="C13" s="44"/>
      <c r="D13" s="42"/>
      <c r="E13" s="42"/>
      <c r="F13" s="42"/>
      <c r="G13" s="42"/>
      <c r="H13" s="42"/>
    </row>
    <row r="14" spans="1:8" ht="12.75" customHeight="1">
      <c r="A14" s="17" t="s">
        <v>115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17" t="s">
        <v>119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107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117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131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118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108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109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120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68" t="s">
        <v>110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111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112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113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114</v>
      </c>
      <c r="B28" s="42"/>
      <c r="C28" s="42"/>
      <c r="D28" s="42"/>
      <c r="E28" s="42"/>
      <c r="F28" s="42"/>
      <c r="G28" s="42"/>
      <c r="H28" s="42"/>
    </row>
    <row r="29" spans="1:8" ht="12.75" customHeight="1">
      <c r="A29" s="39"/>
      <c r="B29" s="39"/>
      <c r="C29" s="39"/>
      <c r="D29" s="39"/>
      <c r="E29" s="39"/>
      <c r="F29" s="39"/>
      <c r="G29" s="39"/>
      <c r="H29" s="39"/>
    </row>
    <row r="30" spans="1:8" ht="12.75" customHeight="1">
      <c r="A30" s="39" t="s">
        <v>97</v>
      </c>
      <c r="B30" s="39"/>
      <c r="C30" s="39"/>
      <c r="D30" s="39"/>
      <c r="E30" s="39"/>
      <c r="F30" s="39"/>
      <c r="G30" s="39"/>
      <c r="H30" s="39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8" ht="12.75">
      <c r="A32" s="45" t="s">
        <v>124</v>
      </c>
      <c r="B32" s="39" t="s">
        <v>125</v>
      </c>
      <c r="C32" s="39"/>
      <c r="D32" s="43"/>
      <c r="E32" s="39" t="s">
        <v>126</v>
      </c>
      <c r="F32" s="39"/>
      <c r="G32" s="39"/>
      <c r="H32" s="39"/>
    </row>
    <row r="33" spans="1:10" ht="12.75">
      <c r="A33" s="39" t="s">
        <v>127</v>
      </c>
      <c r="B33" s="77" t="s">
        <v>128</v>
      </c>
      <c r="C33" s="78"/>
      <c r="D33" s="78"/>
      <c r="E33" s="78"/>
      <c r="F33" s="78"/>
      <c r="G33" s="78"/>
      <c r="H33" s="39" t="s">
        <v>129</v>
      </c>
      <c r="I33" s="39"/>
      <c r="J33" s="39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2" t="s">
        <v>30</v>
      </c>
    </row>
    <row r="2" spans="1:3" ht="12.75">
      <c r="A2" t="s">
        <v>29</v>
      </c>
      <c r="B2" s="9">
        <v>1140</v>
      </c>
      <c r="C2" s="70"/>
    </row>
    <row r="3" spans="1:3" ht="12.75">
      <c r="A3" t="s">
        <v>145</v>
      </c>
      <c r="B3" s="10">
        <v>0.318</v>
      </c>
      <c r="C3" s="70"/>
    </row>
    <row r="4" spans="1:3" ht="12.75">
      <c r="A4" t="s">
        <v>28</v>
      </c>
      <c r="B4" s="2">
        <f>B2*B3</f>
        <v>362.52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48.4</v>
      </c>
      <c r="C7" s="71" t="s">
        <v>142</v>
      </c>
    </row>
    <row r="8" spans="1:3" ht="12.75">
      <c r="A8" s="1" t="s">
        <v>9</v>
      </c>
      <c r="B8" s="11">
        <v>28</v>
      </c>
      <c r="C8" s="70"/>
    </row>
    <row r="9" spans="1:3" ht="12.75">
      <c r="A9" s="1" t="s">
        <v>24</v>
      </c>
      <c r="B9" s="11">
        <v>0</v>
      </c>
      <c r="C9" s="70" t="s">
        <v>148</v>
      </c>
    </row>
    <row r="10" spans="1:3" ht="12.75">
      <c r="A10" s="1" t="s">
        <v>10</v>
      </c>
      <c r="B10" s="11">
        <v>14</v>
      </c>
      <c r="C10" s="70" t="s">
        <v>138</v>
      </c>
    </row>
    <row r="11" spans="1:3" ht="12.75">
      <c r="A11" s="1" t="s">
        <v>12</v>
      </c>
      <c r="B11" s="11">
        <v>30.97</v>
      </c>
      <c r="C11" s="70"/>
    </row>
    <row r="12" spans="1:3" ht="12.75">
      <c r="A12" s="1" t="s">
        <v>11</v>
      </c>
      <c r="B12" s="11">
        <v>26.7</v>
      </c>
      <c r="C12" s="70"/>
    </row>
    <row r="13" spans="1:3" ht="12.75">
      <c r="A13" s="1" t="s">
        <v>13</v>
      </c>
      <c r="B13" s="11">
        <v>21.14</v>
      </c>
      <c r="C13" s="70"/>
    </row>
    <row r="14" spans="1:3" ht="12.75">
      <c r="A14" s="1" t="s">
        <v>14</v>
      </c>
      <c r="B14" s="11">
        <v>17.74</v>
      </c>
      <c r="C14" s="70"/>
    </row>
    <row r="15" spans="1:3" ht="12.75">
      <c r="A15" s="1" t="s">
        <v>15</v>
      </c>
      <c r="B15" s="11">
        <v>2.28</v>
      </c>
      <c r="C15" s="70"/>
    </row>
    <row r="16" spans="1:3" ht="12.75">
      <c r="A16" s="1" t="s">
        <v>16</v>
      </c>
      <c r="B16" s="11">
        <v>22</v>
      </c>
      <c r="C16" s="70"/>
    </row>
    <row r="17" spans="1:3" ht="12.75">
      <c r="A17" s="1" t="s">
        <v>17</v>
      </c>
      <c r="B17" s="12">
        <v>4.86</v>
      </c>
      <c r="C17" s="70"/>
    </row>
    <row r="18" spans="1:3" ht="12.75">
      <c r="A18" t="s">
        <v>2</v>
      </c>
      <c r="B18" s="2">
        <f>SUM(B7:B17)</f>
        <v>216.09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7.52</v>
      </c>
      <c r="C21" s="70"/>
    </row>
    <row r="22" spans="1:3" ht="12.75">
      <c r="A22" s="1" t="s">
        <v>19</v>
      </c>
      <c r="B22" s="7">
        <v>23.18</v>
      </c>
      <c r="C22" s="70"/>
    </row>
    <row r="23" spans="1:3" ht="12.75">
      <c r="A23" s="1" t="s">
        <v>20</v>
      </c>
      <c r="B23" s="7">
        <v>13.92</v>
      </c>
      <c r="C23" s="70"/>
    </row>
    <row r="24" spans="1:3" ht="12.75">
      <c r="A24" s="1" t="s">
        <v>21</v>
      </c>
      <c r="B24" s="8">
        <v>84.1</v>
      </c>
      <c r="C24" s="70"/>
    </row>
    <row r="25" spans="1:3" ht="12.75">
      <c r="A25" t="s">
        <v>4</v>
      </c>
      <c r="B25" s="2">
        <f>SUM(B21:B24)</f>
        <v>128.72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344.81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17.70999999999998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0.18955263157894736</v>
      </c>
      <c r="C32" s="70"/>
    </row>
    <row r="33" spans="1:3" ht="12.75">
      <c r="A33" t="s">
        <v>23</v>
      </c>
      <c r="B33" s="13">
        <f>B25/B2</f>
        <v>0.11291228070175438</v>
      </c>
      <c r="C33" s="70"/>
    </row>
    <row r="34" spans="1:3" ht="12.75">
      <c r="A34" t="s">
        <v>27</v>
      </c>
      <c r="B34" s="13">
        <f>B27/B2</f>
        <v>0.30246491228070177</v>
      </c>
      <c r="C34" s="70"/>
    </row>
  </sheetData>
  <sheetProtection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2" t="s">
        <v>30</v>
      </c>
    </row>
    <row r="2" spans="1:3" ht="12.75">
      <c r="A2" t="s">
        <v>29</v>
      </c>
      <c r="B2" s="9">
        <v>1590</v>
      </c>
      <c r="C2" s="70"/>
    </row>
    <row r="3" spans="1:3" ht="12.75">
      <c r="A3" t="s">
        <v>145</v>
      </c>
      <c r="B3" s="10">
        <v>0.237</v>
      </c>
      <c r="C3" s="70"/>
    </row>
    <row r="4" spans="1:3" ht="12.75">
      <c r="A4" t="s">
        <v>28</v>
      </c>
      <c r="B4" s="2">
        <f>B2*B3</f>
        <v>376.83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47</v>
      </c>
      <c r="C7" s="70"/>
    </row>
    <row r="8" spans="1:3" ht="12.75">
      <c r="A8" s="1" t="s">
        <v>9</v>
      </c>
      <c r="B8" s="11">
        <v>19</v>
      </c>
      <c r="C8" s="70"/>
    </row>
    <row r="9" spans="1:3" ht="12.75">
      <c r="A9" s="1" t="s">
        <v>24</v>
      </c>
      <c r="B9" s="11">
        <v>0</v>
      </c>
      <c r="C9" s="70" t="s">
        <v>139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84.41</v>
      </c>
      <c r="C11" s="70"/>
    </row>
    <row r="12" spans="1:3" ht="12.75">
      <c r="A12" s="1" t="s">
        <v>11</v>
      </c>
      <c r="B12" s="11">
        <v>21.3</v>
      </c>
      <c r="C12" s="70"/>
    </row>
    <row r="13" spans="1:3" ht="12.75">
      <c r="A13" s="1" t="s">
        <v>13</v>
      </c>
      <c r="B13" s="11">
        <v>20</v>
      </c>
      <c r="C13" s="70"/>
    </row>
    <row r="14" spans="1:3" ht="12.75">
      <c r="A14" s="1" t="s">
        <v>14</v>
      </c>
      <c r="B14" s="11">
        <v>17.56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</v>
      </c>
      <c r="C16" s="70"/>
    </row>
    <row r="17" spans="1:3" ht="12.75">
      <c r="A17" s="1" t="s">
        <v>17</v>
      </c>
      <c r="B17" s="12">
        <v>4.97</v>
      </c>
      <c r="C17" s="70"/>
    </row>
    <row r="18" spans="1:3" ht="12.75">
      <c r="A18" t="s">
        <v>2</v>
      </c>
      <c r="B18" s="2">
        <f>SUM(B7:B17)</f>
        <v>221.24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6.93</v>
      </c>
      <c r="C21" s="70"/>
    </row>
    <row r="22" spans="1:3" ht="12.75">
      <c r="A22" s="1" t="s">
        <v>19</v>
      </c>
      <c r="B22" s="7">
        <v>20.73</v>
      </c>
      <c r="C22" s="70"/>
    </row>
    <row r="23" spans="1:3" ht="12.75">
      <c r="A23" s="1" t="s">
        <v>20</v>
      </c>
      <c r="B23" s="7">
        <v>12.15</v>
      </c>
      <c r="C23" s="70"/>
    </row>
    <row r="24" spans="1:3" ht="12.75">
      <c r="A24" s="1" t="s">
        <v>21</v>
      </c>
      <c r="B24" s="8">
        <v>84.1</v>
      </c>
      <c r="C24" s="70"/>
    </row>
    <row r="25" spans="1:3" ht="12.75">
      <c r="A25" t="s">
        <v>4</v>
      </c>
      <c r="B25" s="2">
        <f>SUM(B21:B24)</f>
        <v>123.91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345.15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31.680000000000007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0.13914465408805032</v>
      </c>
      <c r="C32" s="70"/>
    </row>
    <row r="33" spans="1:3" ht="12.75">
      <c r="A33" t="s">
        <v>23</v>
      </c>
      <c r="B33" s="13">
        <f>B25/B2</f>
        <v>0.07793081761006289</v>
      </c>
      <c r="C33" s="70"/>
    </row>
    <row r="34" spans="1:3" ht="12.75">
      <c r="A34" t="s">
        <v>27</v>
      </c>
      <c r="B34" s="13">
        <f>B27/B2</f>
        <v>0.2170754716981132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2" t="s">
        <v>30</v>
      </c>
    </row>
    <row r="2" spans="1:3" ht="12.75">
      <c r="A2" t="s">
        <v>29</v>
      </c>
      <c r="B2" s="9">
        <v>23</v>
      </c>
      <c r="C2" s="70"/>
    </row>
    <row r="3" spans="1:3" ht="12.75">
      <c r="A3" t="s">
        <v>145</v>
      </c>
      <c r="B3" s="10">
        <v>13.2</v>
      </c>
      <c r="C3" s="70"/>
    </row>
    <row r="4" spans="1:3" ht="12.75">
      <c r="A4" t="s">
        <v>28</v>
      </c>
      <c r="B4" s="2">
        <f>B2*B3</f>
        <v>303.59999999999997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14.4</v>
      </c>
      <c r="C7" s="70"/>
    </row>
    <row r="8" spans="1:3" ht="12.75">
      <c r="A8" s="1" t="s">
        <v>9</v>
      </c>
      <c r="B8" s="11">
        <v>19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40.31</v>
      </c>
      <c r="C11" s="70"/>
    </row>
    <row r="12" spans="1:3" ht="12.75">
      <c r="A12" s="1" t="s">
        <v>11</v>
      </c>
      <c r="B12" s="11">
        <v>13.2</v>
      </c>
      <c r="C12" s="70"/>
    </row>
    <row r="13" spans="1:3" ht="12.75">
      <c r="A13" s="1" t="s">
        <v>13</v>
      </c>
      <c r="B13" s="11">
        <v>22.52</v>
      </c>
      <c r="C13" s="70"/>
    </row>
    <row r="14" spans="1:3" ht="12.75">
      <c r="A14" s="1" t="s">
        <v>14</v>
      </c>
      <c r="B14" s="11">
        <v>19.46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</v>
      </c>
      <c r="C17" s="70"/>
    </row>
    <row r="18" spans="1:3" ht="12.75">
      <c r="A18" t="s">
        <v>2</v>
      </c>
      <c r="B18" s="2">
        <f>SUM(B7:B17)</f>
        <v>133.39000000000001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7.33</v>
      </c>
      <c r="C21" s="70"/>
    </row>
    <row r="22" spans="1:3" ht="12.75">
      <c r="A22" s="1" t="s">
        <v>19</v>
      </c>
      <c r="B22" s="7">
        <v>22.28</v>
      </c>
      <c r="C22" s="70"/>
    </row>
    <row r="23" spans="1:3" ht="12.75">
      <c r="A23" s="1" t="s">
        <v>20</v>
      </c>
      <c r="B23" s="7">
        <v>13.7</v>
      </c>
      <c r="C23" s="70"/>
    </row>
    <row r="24" spans="1:3" ht="12.75">
      <c r="A24" s="1" t="s">
        <v>21</v>
      </c>
      <c r="B24" s="8">
        <v>84.1</v>
      </c>
      <c r="C24" s="70"/>
    </row>
    <row r="25" spans="1:3" ht="12.75">
      <c r="A25" t="s">
        <v>4</v>
      </c>
      <c r="B25" s="2">
        <f>SUM(B21:B24)</f>
        <v>127.41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260.8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42.799999999999955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5.799565217391305</v>
      </c>
      <c r="C32" s="70"/>
    </row>
    <row r="33" spans="1:3" ht="12.75">
      <c r="A33" t="s">
        <v>23</v>
      </c>
      <c r="B33" s="2">
        <f>B25/B2</f>
        <v>5.539565217391305</v>
      </c>
      <c r="C33" s="70"/>
    </row>
    <row r="34" spans="1:3" ht="12.75">
      <c r="A34" t="s">
        <v>27</v>
      </c>
      <c r="B34" s="2">
        <f>B27/B2</f>
        <v>11.339130434782609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2" t="s">
        <v>30</v>
      </c>
    </row>
    <row r="2" spans="1:3" ht="12.75">
      <c r="A2" t="s">
        <v>29</v>
      </c>
      <c r="B2" s="9">
        <v>36</v>
      </c>
      <c r="C2" s="70"/>
    </row>
    <row r="3" spans="1:3" ht="12.75">
      <c r="A3" t="s">
        <v>145</v>
      </c>
      <c r="B3" s="12">
        <v>8.52</v>
      </c>
      <c r="C3" s="70" t="s">
        <v>149</v>
      </c>
    </row>
    <row r="4" spans="1:3" ht="12.75">
      <c r="A4" t="s">
        <v>28</v>
      </c>
      <c r="B4" s="2">
        <f>B2*B3</f>
        <v>306.71999999999997</v>
      </c>
      <c r="C4" s="70" t="s">
        <v>150</v>
      </c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43.5</v>
      </c>
      <c r="C7" s="70" t="s">
        <v>151</v>
      </c>
    </row>
    <row r="8" spans="1:3" ht="12.75">
      <c r="A8" s="1" t="s">
        <v>9</v>
      </c>
      <c r="B8" s="11">
        <v>27</v>
      </c>
      <c r="C8" s="70"/>
    </row>
    <row r="9" spans="1:3" ht="12.75">
      <c r="A9" s="1" t="s">
        <v>24</v>
      </c>
      <c r="B9" s="11">
        <v>1.5</v>
      </c>
      <c r="C9" s="70" t="s">
        <v>152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8.91</v>
      </c>
      <c r="C11" s="70"/>
    </row>
    <row r="12" spans="1:3" ht="12.75">
      <c r="A12" s="1" t="s">
        <v>11</v>
      </c>
      <c r="B12" s="11">
        <v>14</v>
      </c>
      <c r="C12" s="70"/>
    </row>
    <row r="13" spans="1:3" ht="12.75">
      <c r="A13" s="1" t="s">
        <v>13</v>
      </c>
      <c r="B13" s="11">
        <v>21.79</v>
      </c>
      <c r="C13" s="70"/>
    </row>
    <row r="14" spans="1:3" ht="12.75">
      <c r="A14" s="1" t="s">
        <v>14</v>
      </c>
      <c r="B14" s="11">
        <v>19.48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6</v>
      </c>
      <c r="C16" s="70" t="s">
        <v>153</v>
      </c>
    </row>
    <row r="17" spans="1:3" ht="12.75">
      <c r="A17" s="1" t="s">
        <v>17</v>
      </c>
      <c r="B17" s="12">
        <v>3.27</v>
      </c>
      <c r="C17" s="70"/>
    </row>
    <row r="18" spans="1:3" ht="12.75">
      <c r="A18" t="s">
        <v>2</v>
      </c>
      <c r="B18" s="2">
        <f>SUM(B7:B17)</f>
        <v>145.45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7.32</v>
      </c>
      <c r="C21" s="70"/>
    </row>
    <row r="22" spans="1:3" ht="12.75">
      <c r="A22" s="1" t="s">
        <v>19</v>
      </c>
      <c r="B22" s="7">
        <v>23.09</v>
      </c>
      <c r="C22" s="70"/>
    </row>
    <row r="23" spans="1:3" ht="12.75">
      <c r="A23" s="1" t="s">
        <v>20</v>
      </c>
      <c r="B23" s="7">
        <v>13.26</v>
      </c>
      <c r="C23" s="70"/>
    </row>
    <row r="24" spans="1:3" ht="12.75">
      <c r="A24" s="1" t="s">
        <v>21</v>
      </c>
      <c r="B24" s="8">
        <v>84.1</v>
      </c>
      <c r="C24" s="70"/>
    </row>
    <row r="25" spans="1:3" ht="12.75">
      <c r="A25" t="s">
        <v>4</v>
      </c>
      <c r="B25" s="2">
        <f>SUM(B21:B24)</f>
        <v>127.77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273.21999999999997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33.5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4.040277777777778</v>
      </c>
      <c r="C32" s="70"/>
    </row>
    <row r="33" spans="1:3" ht="12.75">
      <c r="A33" t="s">
        <v>23</v>
      </c>
      <c r="B33" s="2">
        <f>B25/B2</f>
        <v>3.5491666666666664</v>
      </c>
      <c r="C33" s="70"/>
    </row>
    <row r="34" spans="1:3" ht="12.75">
      <c r="A34" t="s">
        <v>27</v>
      </c>
      <c r="B34" s="2">
        <f>B27/B2</f>
        <v>7.589444444444443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2" t="s">
        <v>30</v>
      </c>
    </row>
    <row r="2" spans="1:3" ht="12.75">
      <c r="A2" t="s">
        <v>29</v>
      </c>
      <c r="B2" s="9">
        <v>65</v>
      </c>
      <c r="C2" s="70"/>
    </row>
    <row r="3" spans="1:3" ht="12.75">
      <c r="A3" t="s">
        <v>145</v>
      </c>
      <c r="B3" s="12">
        <v>3.44</v>
      </c>
      <c r="C3" s="70"/>
    </row>
    <row r="4" spans="1:3" ht="12.75">
      <c r="A4" t="s">
        <v>28</v>
      </c>
      <c r="B4" s="2">
        <f>B2*B3</f>
        <v>223.6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</v>
      </c>
      <c r="C7" s="70"/>
    </row>
    <row r="8" spans="1:3" ht="12.75">
      <c r="A8" s="1" t="s">
        <v>9</v>
      </c>
      <c r="B8" s="11">
        <v>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55.43</v>
      </c>
      <c r="C11" s="70"/>
    </row>
    <row r="12" spans="1:3" ht="12.75">
      <c r="A12" s="1" t="s">
        <v>11</v>
      </c>
      <c r="B12" s="11">
        <v>13.8</v>
      </c>
      <c r="C12" s="70"/>
    </row>
    <row r="13" spans="1:3" ht="12.75">
      <c r="A13" s="1" t="s">
        <v>13</v>
      </c>
      <c r="B13" s="11">
        <v>25.55</v>
      </c>
      <c r="C13" s="70"/>
    </row>
    <row r="14" spans="1:3" ht="12.75">
      <c r="A14" s="1" t="s">
        <v>14</v>
      </c>
      <c r="B14" s="11">
        <v>19.97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</v>
      </c>
      <c r="C16" s="70"/>
    </row>
    <row r="17" spans="1:3" ht="12.75">
      <c r="A17" s="1" t="s">
        <v>17</v>
      </c>
      <c r="B17" s="12">
        <v>3.21</v>
      </c>
      <c r="C17" s="70"/>
    </row>
    <row r="18" spans="1:3" ht="12.75">
      <c r="A18" t="s">
        <v>2</v>
      </c>
      <c r="B18" s="2">
        <f>SUM(B7:B17)</f>
        <v>142.96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7.87</v>
      </c>
      <c r="C21" s="70"/>
    </row>
    <row r="22" spans="1:3" ht="12.75">
      <c r="A22" s="1" t="s">
        <v>19</v>
      </c>
      <c r="B22" s="7">
        <v>23.8</v>
      </c>
      <c r="C22" s="70"/>
    </row>
    <row r="23" spans="1:3" ht="12.75">
      <c r="A23" s="1" t="s">
        <v>20</v>
      </c>
      <c r="B23" s="7">
        <v>14.15</v>
      </c>
      <c r="C23" s="70"/>
    </row>
    <row r="24" spans="1:3" ht="12.75">
      <c r="A24" s="1" t="s">
        <v>21</v>
      </c>
      <c r="B24" s="8">
        <v>84.1</v>
      </c>
      <c r="C24" s="70"/>
    </row>
    <row r="25" spans="1:3" ht="12.75">
      <c r="A25" t="s">
        <v>4</v>
      </c>
      <c r="B25" s="2">
        <f>SUM(B21:B24)</f>
        <v>129.92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272.88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-49.28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2.1993846153846155</v>
      </c>
      <c r="C32" s="70"/>
    </row>
    <row r="33" spans="1:3" ht="12.75">
      <c r="A33" t="s">
        <v>23</v>
      </c>
      <c r="B33" s="2">
        <f>B25/B2</f>
        <v>1.9987692307692306</v>
      </c>
      <c r="C33" s="70"/>
    </row>
    <row r="34" spans="1:3" ht="12.75">
      <c r="A34" t="s">
        <v>27</v>
      </c>
      <c r="B34" s="2">
        <f>B27/B2</f>
        <v>4.198153846153846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2" t="s">
        <v>30</v>
      </c>
    </row>
    <row r="2" spans="1:3" ht="12.75">
      <c r="A2" t="s">
        <v>29</v>
      </c>
      <c r="B2" s="9">
        <v>1000</v>
      </c>
      <c r="C2" s="70"/>
    </row>
    <row r="3" spans="1:3" ht="12.75">
      <c r="A3" t="s">
        <v>145</v>
      </c>
      <c r="B3" s="10">
        <v>0.395</v>
      </c>
      <c r="C3" s="70"/>
    </row>
    <row r="4" spans="1:3" ht="12.75">
      <c r="A4" t="s">
        <v>28</v>
      </c>
      <c r="B4" s="2">
        <f>B2*B3</f>
        <v>395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20.4</v>
      </c>
      <c r="C7" s="70"/>
    </row>
    <row r="8" spans="1:3" ht="12.75">
      <c r="A8" s="1" t="s">
        <v>9</v>
      </c>
      <c r="B8" s="11">
        <v>13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6</v>
      </c>
      <c r="C10" s="70" t="s">
        <v>140</v>
      </c>
    </row>
    <row r="11" spans="1:3" ht="12.75">
      <c r="A11" s="1" t="s">
        <v>12</v>
      </c>
      <c r="B11" s="11">
        <v>39.91</v>
      </c>
      <c r="C11" s="70"/>
    </row>
    <row r="12" spans="1:3" ht="12.75">
      <c r="A12" s="1" t="s">
        <v>11</v>
      </c>
      <c r="B12" s="11">
        <v>0</v>
      </c>
      <c r="C12" s="70"/>
    </row>
    <row r="13" spans="1:3" ht="12.75">
      <c r="A13" s="1" t="s">
        <v>13</v>
      </c>
      <c r="B13" s="11">
        <v>18.58</v>
      </c>
      <c r="C13" s="70"/>
    </row>
    <row r="14" spans="1:3" ht="12.75">
      <c r="A14" s="1" t="s">
        <v>14</v>
      </c>
      <c r="B14" s="11">
        <v>17.11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2.68</v>
      </c>
      <c r="C17" s="70"/>
    </row>
    <row r="18" spans="1:3" ht="12.75">
      <c r="A18" t="s">
        <v>2</v>
      </c>
      <c r="B18" s="2">
        <f>SUM(B7:B17)</f>
        <v>119.18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6.69</v>
      </c>
      <c r="C21" s="70"/>
    </row>
    <row r="22" spans="1:3" ht="12.75">
      <c r="A22" s="1" t="s">
        <v>19</v>
      </c>
      <c r="B22" s="7">
        <v>19.94</v>
      </c>
      <c r="C22" s="70"/>
    </row>
    <row r="23" spans="1:3" ht="12.75">
      <c r="A23" s="1" t="s">
        <v>20</v>
      </c>
      <c r="B23" s="7">
        <v>11.72</v>
      </c>
      <c r="C23" s="70"/>
    </row>
    <row r="24" spans="1:3" ht="12.75">
      <c r="A24" s="1" t="s">
        <v>21</v>
      </c>
      <c r="B24" s="8">
        <v>84.1</v>
      </c>
      <c r="C24" s="70"/>
    </row>
    <row r="25" spans="1:3" ht="12.75">
      <c r="A25" t="s">
        <v>4</v>
      </c>
      <c r="B25" s="2">
        <f>SUM(B21:B24)</f>
        <v>122.44999999999999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241.63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153.37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0.11918000000000001</v>
      </c>
      <c r="C32" s="70"/>
    </row>
    <row r="33" spans="1:3" ht="12.75">
      <c r="A33" t="s">
        <v>23</v>
      </c>
      <c r="B33" s="13">
        <f>B25/B2</f>
        <v>0.12244999999999999</v>
      </c>
      <c r="C33" s="70"/>
    </row>
    <row r="34" spans="1:3" ht="12.75">
      <c r="A34" t="s">
        <v>27</v>
      </c>
      <c r="B34" s="13">
        <f>B27/B2</f>
        <v>0.24162999999999998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123</v>
      </c>
      <c r="B1" s="23" t="s">
        <v>0</v>
      </c>
      <c r="C1" s="72" t="s">
        <v>30</v>
      </c>
    </row>
    <row r="2" spans="1:3" ht="12.75">
      <c r="A2" t="s">
        <v>29</v>
      </c>
      <c r="B2" s="9">
        <v>49</v>
      </c>
      <c r="C2" s="70"/>
    </row>
    <row r="3" spans="1:3" ht="12.75">
      <c r="A3" t="s">
        <v>145</v>
      </c>
      <c r="B3" s="10">
        <v>8.19</v>
      </c>
      <c r="C3" s="70"/>
    </row>
    <row r="4" spans="1:3" ht="12.75">
      <c r="A4" t="s">
        <v>28</v>
      </c>
      <c r="B4" s="2">
        <f>B2*B3</f>
        <v>401.31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13.5</v>
      </c>
      <c r="C7" s="70"/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87.09</v>
      </c>
      <c r="C11" s="70"/>
    </row>
    <row r="12" spans="1:3" ht="12.75">
      <c r="A12" s="1" t="s">
        <v>11</v>
      </c>
      <c r="B12" s="11">
        <v>20.5</v>
      </c>
      <c r="C12" s="70"/>
    </row>
    <row r="13" spans="1:3" ht="12.75">
      <c r="A13" s="1" t="s">
        <v>13</v>
      </c>
      <c r="B13" s="11">
        <v>20.66</v>
      </c>
      <c r="C13" s="70"/>
    </row>
    <row r="14" spans="1:3" ht="12.75">
      <c r="A14" s="1" t="s">
        <v>14</v>
      </c>
      <c r="B14" s="11">
        <v>17.72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</v>
      </c>
      <c r="C16" s="70"/>
    </row>
    <row r="17" spans="1:3" ht="12.75">
      <c r="A17" s="1" t="s">
        <v>17</v>
      </c>
      <c r="B17" s="12">
        <v>4.54</v>
      </c>
      <c r="C17" s="70"/>
    </row>
    <row r="18" spans="1:3" ht="12.75">
      <c r="A18" t="s">
        <v>2</v>
      </c>
      <c r="B18" s="2">
        <f>SUM(B7:B17)</f>
        <v>202.01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7.07</v>
      </c>
      <c r="C21" s="70"/>
    </row>
    <row r="22" spans="1:3" ht="12.75">
      <c r="A22" s="1" t="s">
        <v>19</v>
      </c>
      <c r="B22" s="7">
        <v>20.92</v>
      </c>
      <c r="C22" s="70"/>
    </row>
    <row r="23" spans="1:3" ht="12.75">
      <c r="A23" s="1" t="s">
        <v>20</v>
      </c>
      <c r="B23" s="7">
        <v>12.01</v>
      </c>
      <c r="C23" s="70"/>
    </row>
    <row r="24" spans="1:3" ht="12.75">
      <c r="A24" s="1" t="s">
        <v>21</v>
      </c>
      <c r="B24" s="8">
        <v>84.1</v>
      </c>
      <c r="C24" s="70"/>
    </row>
    <row r="25" spans="1:3" ht="12.75">
      <c r="A25" t="s">
        <v>4</v>
      </c>
      <c r="B25" s="2">
        <f>SUM(B21:B24)</f>
        <v>124.1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326.11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75.19999999999999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4.12265306122449</v>
      </c>
      <c r="C32" s="70"/>
    </row>
    <row r="33" spans="1:3" ht="12.75">
      <c r="A33" t="s">
        <v>23</v>
      </c>
      <c r="B33" s="13">
        <f>B25/B2</f>
        <v>2.5326530612244897</v>
      </c>
      <c r="C33" s="70"/>
    </row>
    <row r="34" spans="1:3" ht="12.75">
      <c r="A34" t="s">
        <v>27</v>
      </c>
      <c r="B34" s="13">
        <f>B27/B2</f>
        <v>6.65530612244898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8" width="9.7109375" style="0" customWidth="1"/>
    <col min="9" max="12" width="8.421875" style="0" customWidth="1"/>
  </cols>
  <sheetData>
    <row r="1" spans="1:8" ht="12.75">
      <c r="A1" s="51"/>
      <c r="B1" s="89" t="s">
        <v>144</v>
      </c>
      <c r="C1" s="48" t="s">
        <v>60</v>
      </c>
      <c r="D1" s="48" t="s">
        <v>92</v>
      </c>
      <c r="E1" s="49" t="s">
        <v>68</v>
      </c>
      <c r="F1" s="48" t="s">
        <v>72</v>
      </c>
      <c r="G1" s="48" t="s">
        <v>73</v>
      </c>
      <c r="H1" s="52" t="s">
        <v>63</v>
      </c>
    </row>
    <row r="2" spans="1:8" ht="12.75">
      <c r="A2" s="53" t="s">
        <v>58</v>
      </c>
      <c r="B2" s="15" t="s">
        <v>59</v>
      </c>
      <c r="C2" s="15" t="s">
        <v>61</v>
      </c>
      <c r="D2" s="38" t="s">
        <v>93</v>
      </c>
      <c r="E2" s="47" t="s">
        <v>69</v>
      </c>
      <c r="F2" s="15" t="s">
        <v>69</v>
      </c>
      <c r="G2" s="15" t="s">
        <v>69</v>
      </c>
      <c r="H2" s="54" t="s">
        <v>62</v>
      </c>
    </row>
    <row r="3" spans="1:8" ht="12.75">
      <c r="A3" s="31" t="s">
        <v>47</v>
      </c>
      <c r="B3" s="36">
        <f>HRSW!B4</f>
        <v>433.65</v>
      </c>
      <c r="C3" s="36">
        <f>HRSW!B18</f>
        <v>213.04</v>
      </c>
      <c r="D3" s="16">
        <f>B3-C3</f>
        <v>220.60999999999999</v>
      </c>
      <c r="E3" s="18">
        <v>800</v>
      </c>
      <c r="F3" s="19">
        <f aca="true" t="shared" si="0" ref="F3:F16">B3*E3</f>
        <v>346920</v>
      </c>
      <c r="G3" s="19">
        <f aca="true" t="shared" si="1" ref="G3:G16">E3*C3</f>
        <v>170432</v>
      </c>
      <c r="H3" s="32">
        <f>F3-G3</f>
        <v>176488</v>
      </c>
    </row>
    <row r="4" spans="1:8" ht="12.75">
      <c r="A4" s="31" t="s">
        <v>48</v>
      </c>
      <c r="B4" s="36">
        <f>Durum!B4</f>
        <v>390.87</v>
      </c>
      <c r="C4" s="36">
        <f>Durum!B18</f>
        <v>194.26</v>
      </c>
      <c r="D4" s="16">
        <f aca="true" t="shared" si="2" ref="D4:D16">B4-C4</f>
        <v>196.61</v>
      </c>
      <c r="E4" s="18">
        <v>0</v>
      </c>
      <c r="F4" s="19">
        <f t="shared" si="0"/>
        <v>0</v>
      </c>
      <c r="G4" s="19">
        <f t="shared" si="1"/>
        <v>0</v>
      </c>
      <c r="H4" s="32">
        <f aca="true" t="shared" si="3" ref="H4:H16">F4-G4</f>
        <v>0</v>
      </c>
    </row>
    <row r="5" spans="1:8" ht="12.75">
      <c r="A5" s="31" t="s">
        <v>49</v>
      </c>
      <c r="B5" s="36">
        <f>Barley!B4</f>
        <v>416.64</v>
      </c>
      <c r="C5" s="36">
        <f>Barley!B18</f>
        <v>186.05999999999997</v>
      </c>
      <c r="D5" s="16">
        <f t="shared" si="2"/>
        <v>230.58</v>
      </c>
      <c r="E5" s="18">
        <v>0</v>
      </c>
      <c r="F5" s="19">
        <f t="shared" si="0"/>
        <v>0</v>
      </c>
      <c r="G5" s="19">
        <f t="shared" si="1"/>
        <v>0</v>
      </c>
      <c r="H5" s="32">
        <f t="shared" si="3"/>
        <v>0</v>
      </c>
    </row>
    <row r="6" spans="1:8" ht="12.75">
      <c r="A6" s="31" t="s">
        <v>26</v>
      </c>
      <c r="B6" s="36">
        <f>Corn!B4</f>
        <v>642.33</v>
      </c>
      <c r="C6" s="36">
        <f>Corn!B18</f>
        <v>344.14000000000004</v>
      </c>
      <c r="D6" s="16">
        <f t="shared" si="2"/>
        <v>298.19</v>
      </c>
      <c r="E6" s="18">
        <v>200</v>
      </c>
      <c r="F6" s="19">
        <f t="shared" si="0"/>
        <v>128466.00000000001</v>
      </c>
      <c r="G6" s="19">
        <f t="shared" si="1"/>
        <v>68828.00000000001</v>
      </c>
      <c r="H6" s="32">
        <f t="shared" si="3"/>
        <v>59638</v>
      </c>
    </row>
    <row r="7" spans="1:8" ht="12.75">
      <c r="A7" s="31" t="s">
        <v>25</v>
      </c>
      <c r="B7" s="36">
        <f>Soyb!B4</f>
        <v>375.59999999999997</v>
      </c>
      <c r="C7" s="36">
        <f>Soyb!B18</f>
        <v>154.32</v>
      </c>
      <c r="D7" s="16">
        <f t="shared" si="2"/>
        <v>221.27999999999997</v>
      </c>
      <c r="E7" s="18">
        <v>800</v>
      </c>
      <c r="F7" s="19">
        <f t="shared" si="0"/>
        <v>300480</v>
      </c>
      <c r="G7" s="19">
        <f t="shared" si="1"/>
        <v>123456</v>
      </c>
      <c r="H7" s="32">
        <f t="shared" si="3"/>
        <v>177024</v>
      </c>
    </row>
    <row r="8" spans="1:8" ht="12.75">
      <c r="A8" s="31" t="s">
        <v>78</v>
      </c>
      <c r="B8" s="36">
        <f>Drybean!B4</f>
        <v>480</v>
      </c>
      <c r="C8" s="36">
        <f>Drybean!B18</f>
        <v>249.92</v>
      </c>
      <c r="D8" s="16">
        <f t="shared" si="2"/>
        <v>230.08</v>
      </c>
      <c r="E8" s="18">
        <v>0</v>
      </c>
      <c r="F8" s="19">
        <f t="shared" si="0"/>
        <v>0</v>
      </c>
      <c r="G8" s="19">
        <f t="shared" si="1"/>
        <v>0</v>
      </c>
      <c r="H8" s="32">
        <f t="shared" si="3"/>
        <v>0</v>
      </c>
    </row>
    <row r="9" spans="1:8" ht="12.75">
      <c r="A9" s="31" t="s">
        <v>50</v>
      </c>
      <c r="B9" s="36">
        <f>Oil_SF!B4</f>
        <v>324.28</v>
      </c>
      <c r="C9" s="36">
        <f>Oil_SF!B18</f>
        <v>186.39</v>
      </c>
      <c r="D9" s="16">
        <f t="shared" si="2"/>
        <v>137.89</v>
      </c>
      <c r="E9" s="18">
        <v>0</v>
      </c>
      <c r="F9" s="19">
        <f t="shared" si="0"/>
        <v>0</v>
      </c>
      <c r="G9" s="19">
        <f t="shared" si="1"/>
        <v>0</v>
      </c>
      <c r="H9" s="32">
        <f t="shared" si="3"/>
        <v>0</v>
      </c>
    </row>
    <row r="10" spans="1:8" ht="12.75">
      <c r="A10" s="31" t="s">
        <v>51</v>
      </c>
      <c r="B10" s="36">
        <f>Conf_SF!B4</f>
        <v>362.52</v>
      </c>
      <c r="C10" s="36">
        <f>Conf_SF!B18</f>
        <v>216.09</v>
      </c>
      <c r="D10" s="16">
        <f t="shared" si="2"/>
        <v>146.42999999999998</v>
      </c>
      <c r="E10" s="18">
        <v>0</v>
      </c>
      <c r="F10" s="19">
        <f t="shared" si="0"/>
        <v>0</v>
      </c>
      <c r="G10" s="19">
        <f t="shared" si="1"/>
        <v>0</v>
      </c>
      <c r="H10" s="32">
        <f t="shared" si="3"/>
        <v>0</v>
      </c>
    </row>
    <row r="11" spans="1:8" ht="12.75">
      <c r="A11" s="31" t="s">
        <v>52</v>
      </c>
      <c r="B11" s="36">
        <f>Canola!B4</f>
        <v>376.83</v>
      </c>
      <c r="C11" s="36">
        <f>Canola!B18</f>
        <v>221.24</v>
      </c>
      <c r="D11" s="16">
        <f t="shared" si="2"/>
        <v>155.58999999999997</v>
      </c>
      <c r="E11" s="18">
        <v>0</v>
      </c>
      <c r="F11" s="19">
        <f t="shared" si="0"/>
        <v>0</v>
      </c>
      <c r="G11" s="19">
        <f t="shared" si="1"/>
        <v>0</v>
      </c>
      <c r="H11" s="32">
        <f t="shared" si="3"/>
        <v>0</v>
      </c>
    </row>
    <row r="12" spans="1:8" ht="12.75">
      <c r="A12" s="31" t="s">
        <v>53</v>
      </c>
      <c r="B12" s="36">
        <f>Flax!B4</f>
        <v>303.59999999999997</v>
      </c>
      <c r="C12" s="36">
        <f>Flax!B18</f>
        <v>133.39000000000001</v>
      </c>
      <c r="D12" s="16">
        <f t="shared" si="2"/>
        <v>170.20999999999995</v>
      </c>
      <c r="E12" s="18">
        <v>0</v>
      </c>
      <c r="F12" s="19">
        <f t="shared" si="0"/>
        <v>0</v>
      </c>
      <c r="G12" s="19">
        <f t="shared" si="1"/>
        <v>0</v>
      </c>
      <c r="H12" s="32">
        <f t="shared" si="3"/>
        <v>0</v>
      </c>
    </row>
    <row r="13" spans="1:8" ht="12.75">
      <c r="A13" s="31" t="s">
        <v>56</v>
      </c>
      <c r="B13" s="36">
        <f>Peas!B4</f>
        <v>306.71999999999997</v>
      </c>
      <c r="C13" s="36">
        <f>Peas!B18</f>
        <v>145.45</v>
      </c>
      <c r="D13" s="16">
        <f t="shared" si="2"/>
        <v>161.26999999999998</v>
      </c>
      <c r="E13" s="18">
        <v>0</v>
      </c>
      <c r="F13" s="19">
        <f t="shared" si="0"/>
        <v>0</v>
      </c>
      <c r="G13" s="19">
        <f t="shared" si="1"/>
        <v>0</v>
      </c>
      <c r="H13" s="32">
        <f t="shared" si="3"/>
        <v>0</v>
      </c>
    </row>
    <row r="14" spans="1:8" ht="12.75">
      <c r="A14" s="31" t="s">
        <v>57</v>
      </c>
      <c r="B14" s="36">
        <f>Oats!B4</f>
        <v>223.6</v>
      </c>
      <c r="C14" s="36">
        <f>Oats!B18</f>
        <v>142.96</v>
      </c>
      <c r="D14" s="16">
        <f t="shared" si="2"/>
        <v>80.63999999999999</v>
      </c>
      <c r="E14" s="18">
        <v>0</v>
      </c>
      <c r="F14" s="19">
        <f t="shared" si="0"/>
        <v>0</v>
      </c>
      <c r="G14" s="19">
        <f t="shared" si="1"/>
        <v>0</v>
      </c>
      <c r="H14" s="32">
        <f t="shared" si="3"/>
        <v>0</v>
      </c>
    </row>
    <row r="15" spans="1:8" ht="12.75">
      <c r="A15" s="31" t="s">
        <v>54</v>
      </c>
      <c r="B15" s="36">
        <f>Mustard!B4</f>
        <v>395</v>
      </c>
      <c r="C15" s="36">
        <f>Mustard!B18</f>
        <v>119.18</v>
      </c>
      <c r="D15" s="16">
        <f t="shared" si="2"/>
        <v>275.82</v>
      </c>
      <c r="E15" s="18">
        <v>0</v>
      </c>
      <c r="F15" s="19">
        <f t="shared" si="0"/>
        <v>0</v>
      </c>
      <c r="G15" s="19">
        <f t="shared" si="1"/>
        <v>0</v>
      </c>
      <c r="H15" s="32">
        <f t="shared" si="3"/>
        <v>0</v>
      </c>
    </row>
    <row r="16" spans="1:8" ht="12.75">
      <c r="A16" s="31" t="s">
        <v>122</v>
      </c>
      <c r="B16" s="36">
        <f>'Wint.Wht'!B4</f>
        <v>401.31</v>
      </c>
      <c r="C16" s="36">
        <f>'Wint.Wht'!B18</f>
        <v>202.01</v>
      </c>
      <c r="D16" s="37">
        <f t="shared" si="2"/>
        <v>199.3</v>
      </c>
      <c r="E16" s="18">
        <v>0</v>
      </c>
      <c r="F16" s="19">
        <f t="shared" si="0"/>
        <v>0</v>
      </c>
      <c r="G16" s="19">
        <f t="shared" si="1"/>
        <v>0</v>
      </c>
      <c r="H16" s="32">
        <f t="shared" si="3"/>
        <v>0</v>
      </c>
    </row>
    <row r="17" spans="1:8" ht="12.75">
      <c r="A17" s="33" t="s">
        <v>74</v>
      </c>
      <c r="B17" s="14"/>
      <c r="C17" s="14"/>
      <c r="D17" s="14"/>
      <c r="E17" s="20">
        <f>SUM(E3:E16)</f>
        <v>1800</v>
      </c>
      <c r="F17" s="20">
        <f>SUM(F3:F16)</f>
        <v>775866</v>
      </c>
      <c r="G17" s="20">
        <f>SUM(G3:G16)</f>
        <v>362716</v>
      </c>
      <c r="H17" s="34">
        <f>SUM(H3:H16)</f>
        <v>413150</v>
      </c>
    </row>
    <row r="18" spans="1:7" ht="12.75">
      <c r="A18" s="4"/>
      <c r="B18" s="4"/>
      <c r="C18" s="4"/>
      <c r="D18" s="4"/>
      <c r="E18" s="16"/>
      <c r="F18" s="16"/>
      <c r="G18" s="16"/>
    </row>
    <row r="19" spans="1:8" ht="12.75">
      <c r="A19" s="3"/>
      <c r="B19" s="3"/>
      <c r="C19" s="81" t="s">
        <v>46</v>
      </c>
      <c r="D19" s="81"/>
      <c r="E19" s="81"/>
      <c r="F19" s="3"/>
      <c r="G19" s="3"/>
      <c r="H19" s="3"/>
    </row>
    <row r="20" spans="1:8" ht="12.75">
      <c r="A20" s="55" t="s">
        <v>70</v>
      </c>
      <c r="B20" s="56"/>
      <c r="C20" s="56"/>
      <c r="D20" s="57"/>
      <c r="E20" s="56" t="s">
        <v>71</v>
      </c>
      <c r="F20" s="56"/>
      <c r="G20" s="56"/>
      <c r="H20" s="58"/>
    </row>
    <row r="21" spans="1:14" ht="12.75">
      <c r="A21" s="82" t="s">
        <v>28</v>
      </c>
      <c r="B21" s="83"/>
      <c r="C21" s="19">
        <f>F17</f>
        <v>775866</v>
      </c>
      <c r="D21" s="4"/>
      <c r="E21" s="83" t="s">
        <v>65</v>
      </c>
      <c r="F21" s="83"/>
      <c r="G21" s="19">
        <f>G17</f>
        <v>362716</v>
      </c>
      <c r="H21" s="59"/>
      <c r="N21" s="4"/>
    </row>
    <row r="22" spans="1:8" ht="12.75">
      <c r="A22" s="84" t="s">
        <v>75</v>
      </c>
      <c r="B22" s="85"/>
      <c r="C22" s="18">
        <v>0</v>
      </c>
      <c r="D22" s="60" t="s">
        <v>67</v>
      </c>
      <c r="E22" s="85" t="s">
        <v>95</v>
      </c>
      <c r="F22" s="85"/>
      <c r="G22" s="18">
        <v>45800</v>
      </c>
      <c r="H22" s="61" t="s">
        <v>67</v>
      </c>
    </row>
    <row r="23" spans="1:11" ht="12.75">
      <c r="A23" s="79"/>
      <c r="B23" s="80"/>
      <c r="C23" s="18">
        <v>0</v>
      </c>
      <c r="D23" s="4"/>
      <c r="E23" s="85" t="s">
        <v>64</v>
      </c>
      <c r="F23" s="85"/>
      <c r="G23" s="18">
        <v>151380</v>
      </c>
      <c r="H23" s="62"/>
      <c r="K23" s="66"/>
    </row>
    <row r="24" spans="1:8" ht="12.75">
      <c r="A24" s="79"/>
      <c r="B24" s="80"/>
      <c r="C24" s="18">
        <v>0</v>
      </c>
      <c r="D24" s="4"/>
      <c r="E24" s="85" t="s">
        <v>94</v>
      </c>
      <c r="F24" s="85"/>
      <c r="G24" s="18">
        <v>0</v>
      </c>
      <c r="H24" s="62"/>
    </row>
    <row r="25" spans="1:8" ht="12.75">
      <c r="A25" s="79"/>
      <c r="B25" s="80"/>
      <c r="C25" s="18">
        <v>0</v>
      </c>
      <c r="D25" s="4"/>
      <c r="E25" s="85" t="s">
        <v>66</v>
      </c>
      <c r="F25" s="85"/>
      <c r="G25" s="18">
        <v>0</v>
      </c>
      <c r="H25" s="62"/>
    </row>
    <row r="26" spans="1:8" ht="12.75">
      <c r="A26" s="79"/>
      <c r="B26" s="80"/>
      <c r="C26" s="18">
        <v>0</v>
      </c>
      <c r="D26" s="4"/>
      <c r="E26" s="80"/>
      <c r="F26" s="80"/>
      <c r="G26" s="18">
        <v>0</v>
      </c>
      <c r="H26" s="62"/>
    </row>
    <row r="27" spans="1:8" ht="12.75">
      <c r="A27" s="79"/>
      <c r="B27" s="80"/>
      <c r="C27" s="18">
        <v>0</v>
      </c>
      <c r="D27" s="4"/>
      <c r="E27" s="80"/>
      <c r="F27" s="80"/>
      <c r="G27" s="18">
        <v>0</v>
      </c>
      <c r="H27" s="62"/>
    </row>
    <row r="28" spans="1:8" ht="12.75">
      <c r="A28" s="79" t="s">
        <v>77</v>
      </c>
      <c r="B28" s="80"/>
      <c r="C28" s="22">
        <v>0</v>
      </c>
      <c r="D28" s="63"/>
      <c r="E28" s="80" t="s">
        <v>76</v>
      </c>
      <c r="F28" s="80"/>
      <c r="G28" s="22">
        <v>13000</v>
      </c>
      <c r="H28" s="62"/>
    </row>
    <row r="29" spans="1:8" ht="12.75">
      <c r="A29" s="31" t="s">
        <v>63</v>
      </c>
      <c r="B29" s="4"/>
      <c r="C29" s="19">
        <f>SUM(C21:C28)</f>
        <v>775866</v>
      </c>
      <c r="D29" s="4"/>
      <c r="E29" s="4" t="s">
        <v>63</v>
      </c>
      <c r="F29" s="4"/>
      <c r="G29" s="29">
        <f>SUM(G21:G28)</f>
        <v>572896</v>
      </c>
      <c r="H29" s="59"/>
    </row>
    <row r="30" spans="1:8" ht="12.75">
      <c r="A30" s="64" t="s">
        <v>121</v>
      </c>
      <c r="B30" s="3"/>
      <c r="C30" s="3"/>
      <c r="D30" s="3"/>
      <c r="E30" s="3"/>
      <c r="F30" s="3"/>
      <c r="G30" s="67">
        <f>C29-G29</f>
        <v>202970</v>
      </c>
      <c r="H30" s="65"/>
    </row>
    <row r="31" ht="12.75">
      <c r="G31" s="6"/>
    </row>
    <row r="32" spans="1:8" ht="12.75">
      <c r="A32" s="69" t="s">
        <v>141</v>
      </c>
      <c r="B32" s="88"/>
      <c r="C32" s="88"/>
      <c r="D32" s="88"/>
      <c r="E32" s="88"/>
      <c r="F32" s="50" t="s">
        <v>132</v>
      </c>
      <c r="G32" s="87"/>
      <c r="H32" s="87"/>
    </row>
    <row r="33" spans="3:6" ht="12.75">
      <c r="C33" s="46"/>
      <c r="D33" s="46"/>
      <c r="E33" s="46"/>
      <c r="F33" s="46"/>
    </row>
    <row r="34" spans="1:12" ht="12.75">
      <c r="A34" t="s">
        <v>30</v>
      </c>
      <c r="B34" s="86" t="s">
        <v>133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 ht="12.7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 ht="12.7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 ht="12.7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 ht="12.7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ht="12.75">
      <c r="A39" t="s">
        <v>96</v>
      </c>
    </row>
    <row r="40" spans="1:12" ht="12.75">
      <c r="A40" s="25" t="s">
        <v>79</v>
      </c>
      <c r="B40" s="26" t="s">
        <v>80</v>
      </c>
      <c r="C40" s="26" t="s">
        <v>81</v>
      </c>
      <c r="D40" s="26" t="s">
        <v>82</v>
      </c>
      <c r="E40" s="26" t="s">
        <v>83</v>
      </c>
      <c r="F40" s="26" t="s">
        <v>84</v>
      </c>
      <c r="G40" s="26" t="s">
        <v>85</v>
      </c>
      <c r="H40" s="26" t="s">
        <v>86</v>
      </c>
      <c r="I40" s="26" t="s">
        <v>87</v>
      </c>
      <c r="J40" s="26" t="s">
        <v>88</v>
      </c>
      <c r="K40" s="26" t="s">
        <v>89</v>
      </c>
      <c r="L40" s="27" t="s">
        <v>90</v>
      </c>
    </row>
    <row r="41" spans="1:12" ht="12.75">
      <c r="A41" s="28" t="s">
        <v>47</v>
      </c>
      <c r="B41" s="29">
        <f>$E3*HRSW!$B7</f>
        <v>21120</v>
      </c>
      <c r="C41" s="29">
        <f>$E3*HRSW!$B8</f>
        <v>16800</v>
      </c>
      <c r="D41" s="29">
        <f>$E3*HRSW!$B9</f>
        <v>4400</v>
      </c>
      <c r="E41" s="29">
        <f>$E3*HRSW!$B10</f>
        <v>0</v>
      </c>
      <c r="F41" s="29">
        <f>$E3*HRSW!$B11</f>
        <v>69672</v>
      </c>
      <c r="G41" s="29">
        <f>$E3*HRSW!$B12</f>
        <v>16400</v>
      </c>
      <c r="H41" s="29">
        <f>$E3*HRSW!$B13</f>
        <v>17976</v>
      </c>
      <c r="I41" s="29">
        <f>$E3*HRSW!$B14</f>
        <v>14632</v>
      </c>
      <c r="J41" s="29">
        <f>$E3*HRSW!$B15</f>
        <v>0</v>
      </c>
      <c r="K41" s="29">
        <f>$E3*HRSW!$B16</f>
        <v>5600</v>
      </c>
      <c r="L41" s="30">
        <f>$E3*HRSW!$B17</f>
        <v>3832</v>
      </c>
    </row>
    <row r="42" spans="1:12" ht="12.75">
      <c r="A42" s="31" t="s">
        <v>48</v>
      </c>
      <c r="B42" s="19">
        <f>$E4*Durum!$B7</f>
        <v>0</v>
      </c>
      <c r="C42" s="19">
        <f>$E4*Durum!$B8</f>
        <v>0</v>
      </c>
      <c r="D42" s="19">
        <f>$E4*Durum!$B9</f>
        <v>0</v>
      </c>
      <c r="E42" s="19">
        <f>$E4*Durum!$B10</f>
        <v>0</v>
      </c>
      <c r="F42" s="19">
        <f>$E4*Durum!$B11</f>
        <v>0</v>
      </c>
      <c r="G42" s="19">
        <f>$E4*Durum!$B12</f>
        <v>0</v>
      </c>
      <c r="H42" s="19">
        <f>$E4*Durum!$B13</f>
        <v>0</v>
      </c>
      <c r="I42" s="19">
        <f>$E4*Durum!$B14</f>
        <v>0</v>
      </c>
      <c r="J42" s="19">
        <f>$E4*Durum!$B15</f>
        <v>0</v>
      </c>
      <c r="K42" s="19">
        <f>$E4*Durum!$B16</f>
        <v>0</v>
      </c>
      <c r="L42" s="32">
        <f>$E4*Durum!$B17</f>
        <v>0</v>
      </c>
    </row>
    <row r="43" spans="1:12" ht="12.75">
      <c r="A43" s="31" t="s">
        <v>49</v>
      </c>
      <c r="B43" s="19">
        <f>$E5*Barley!$B7</f>
        <v>0</v>
      </c>
      <c r="C43" s="19">
        <f>$E5*Barley!$B8</f>
        <v>0</v>
      </c>
      <c r="D43" s="19">
        <f>$E5*Barley!$B9</f>
        <v>0</v>
      </c>
      <c r="E43" s="19">
        <f>$E5*Barley!$B10</f>
        <v>0</v>
      </c>
      <c r="F43" s="19">
        <f>$E5*Barley!$B11</f>
        <v>0</v>
      </c>
      <c r="G43" s="19">
        <f>$E5*Barley!$B12</f>
        <v>0</v>
      </c>
      <c r="H43" s="19">
        <f>$E5*Barley!$B13</f>
        <v>0</v>
      </c>
      <c r="I43" s="19">
        <f>$E5*Barley!$B14</f>
        <v>0</v>
      </c>
      <c r="J43" s="19">
        <f>$E5*Barley!$B15</f>
        <v>0</v>
      </c>
      <c r="K43" s="19">
        <f>$E5*Barley!$B16</f>
        <v>0</v>
      </c>
      <c r="L43" s="32">
        <f>$E5*Barley!$B17</f>
        <v>0</v>
      </c>
    </row>
    <row r="44" spans="1:12" ht="12.75">
      <c r="A44" s="31" t="s">
        <v>26</v>
      </c>
      <c r="B44" s="19">
        <f>$E6*Corn!$B7</f>
        <v>16756</v>
      </c>
      <c r="C44" s="19">
        <f>$E6*Corn!$B8</f>
        <v>3500</v>
      </c>
      <c r="D44" s="19">
        <f>$E6*Corn!$B9</f>
        <v>0</v>
      </c>
      <c r="E44" s="19">
        <f>$E6*Corn!$B10</f>
        <v>0</v>
      </c>
      <c r="F44" s="19">
        <f>$E6*Corn!$B11</f>
        <v>21574</v>
      </c>
      <c r="G44" s="19">
        <f>$E6*Corn!$B12</f>
        <v>8466</v>
      </c>
      <c r="H44" s="19">
        <f>$E6*Corn!$B13</f>
        <v>6032</v>
      </c>
      <c r="I44" s="19">
        <f>$E6*Corn!$B14</f>
        <v>4872</v>
      </c>
      <c r="J44" s="19">
        <f>$E6*Corn!$B15</f>
        <v>4680</v>
      </c>
      <c r="K44" s="19">
        <f>$E6*Corn!$B16</f>
        <v>1400</v>
      </c>
      <c r="L44" s="32">
        <f>$E6*Corn!$B17</f>
        <v>1548</v>
      </c>
    </row>
    <row r="45" spans="1:12" ht="12.75">
      <c r="A45" s="31" t="s">
        <v>25</v>
      </c>
      <c r="B45" s="19">
        <f>$E7*Soyb!$B7</f>
        <v>51800</v>
      </c>
      <c r="C45" s="19">
        <f>$E7*Soyb!$B8</f>
        <v>14000</v>
      </c>
      <c r="D45" s="19">
        <f>$E7*Soyb!$B9</f>
        <v>0</v>
      </c>
      <c r="E45" s="19">
        <f>$E7*Soyb!$B10</f>
        <v>5600</v>
      </c>
      <c r="F45" s="19">
        <f>$E7*Soyb!$B11</f>
        <v>2432</v>
      </c>
      <c r="G45" s="19">
        <f>$E7*Soyb!$B12</f>
        <v>14319.999999999998</v>
      </c>
      <c r="H45" s="19">
        <f>$E7*Soyb!$B13</f>
        <v>15152.000000000002</v>
      </c>
      <c r="I45" s="19">
        <f>$E7*Soyb!$B14</f>
        <v>14176</v>
      </c>
      <c r="J45" s="19">
        <f>$E7*Soyb!$B15</f>
        <v>0</v>
      </c>
      <c r="K45" s="19">
        <f>$E7*Soyb!$B16</f>
        <v>3200</v>
      </c>
      <c r="L45" s="32">
        <f>$E7*Soyb!$B17</f>
        <v>2776</v>
      </c>
    </row>
    <row r="46" spans="1:12" ht="12.75">
      <c r="A46" s="31" t="s">
        <v>78</v>
      </c>
      <c r="B46" s="19">
        <f>$E8*Drybean!$B7</f>
        <v>0</v>
      </c>
      <c r="C46" s="19">
        <f>$E8*Drybean!$B8</f>
        <v>0</v>
      </c>
      <c r="D46" s="19">
        <f>$E8*Drybean!$B9</f>
        <v>0</v>
      </c>
      <c r="E46" s="19">
        <f>$E8*Drybean!$B10</f>
        <v>0</v>
      </c>
      <c r="F46" s="19">
        <f>$E8*Drybean!$B11</f>
        <v>0</v>
      </c>
      <c r="G46" s="19">
        <f>$E8*Drybean!$B12</f>
        <v>0</v>
      </c>
      <c r="H46" s="19">
        <f>$E8*Drybean!$B13</f>
        <v>0</v>
      </c>
      <c r="I46" s="19">
        <f>$E8*Drybean!$B14</f>
        <v>0</v>
      </c>
      <c r="J46" s="19">
        <f>$E8*Drybean!$B15</f>
        <v>0</v>
      </c>
      <c r="K46" s="19">
        <f>$E8*Drybean!$B16</f>
        <v>0</v>
      </c>
      <c r="L46" s="32">
        <f>$E8*Drybean!$B17</f>
        <v>0</v>
      </c>
    </row>
    <row r="47" spans="1:12" ht="12.75">
      <c r="A47" s="31" t="s">
        <v>50</v>
      </c>
      <c r="B47" s="19">
        <f>$E9*Oil_SF!$B7</f>
        <v>0</v>
      </c>
      <c r="C47" s="19">
        <f>$E9*Oil_SF!$B8</f>
        <v>0</v>
      </c>
      <c r="D47" s="19">
        <f>$E9*Oil_SF!$B9</f>
        <v>0</v>
      </c>
      <c r="E47" s="19">
        <f>$E9*Oil_SF!$B10</f>
        <v>0</v>
      </c>
      <c r="F47" s="19">
        <f>$E9*Oil_SF!$B11</f>
        <v>0</v>
      </c>
      <c r="G47" s="19">
        <f>$E9*Oil_SF!$B12</f>
        <v>0</v>
      </c>
      <c r="H47" s="19">
        <f>$E9*Oil_SF!$B13</f>
        <v>0</v>
      </c>
      <c r="I47" s="19">
        <f>$E9*Oil_SF!$B14</f>
        <v>0</v>
      </c>
      <c r="J47" s="19">
        <f>$E9*Oil_SF!$B15</f>
        <v>0</v>
      </c>
      <c r="K47" s="19">
        <f>$E9*Oil_SF!$B16</f>
        <v>0</v>
      </c>
      <c r="L47" s="32">
        <f>$E9*Oil_SF!$B17</f>
        <v>0</v>
      </c>
    </row>
    <row r="48" spans="1:12" ht="12.75">
      <c r="A48" s="31" t="s">
        <v>51</v>
      </c>
      <c r="B48" s="19">
        <f>$E10*Conf_SF!$B7</f>
        <v>0</v>
      </c>
      <c r="C48" s="19">
        <f>$E10*Conf_SF!$B8</f>
        <v>0</v>
      </c>
      <c r="D48" s="19">
        <f>$E10*Conf_SF!$B9</f>
        <v>0</v>
      </c>
      <c r="E48" s="19">
        <f>$E10*Conf_SF!$B10</f>
        <v>0</v>
      </c>
      <c r="F48" s="19">
        <f>$E10*Conf_SF!$B11</f>
        <v>0</v>
      </c>
      <c r="G48" s="19">
        <f>$E10*Conf_SF!$B12</f>
        <v>0</v>
      </c>
      <c r="H48" s="19">
        <f>$E10*Conf_SF!$B13</f>
        <v>0</v>
      </c>
      <c r="I48" s="19">
        <f>$E10*Conf_SF!$B14</f>
        <v>0</v>
      </c>
      <c r="J48" s="19">
        <f>$E10*Conf_SF!$B15</f>
        <v>0</v>
      </c>
      <c r="K48" s="19">
        <f>$E10*Conf_SF!$B16</f>
        <v>0</v>
      </c>
      <c r="L48" s="32">
        <f>$E10*Conf_SF!$B17</f>
        <v>0</v>
      </c>
    </row>
    <row r="49" spans="1:12" ht="12.75">
      <c r="A49" s="31" t="s">
        <v>52</v>
      </c>
      <c r="B49" s="19">
        <f>$E11*Canola!$B7</f>
        <v>0</v>
      </c>
      <c r="C49" s="19">
        <f>$E11*Canola!$B8</f>
        <v>0</v>
      </c>
      <c r="D49" s="19">
        <f>$E11*Canola!$B9</f>
        <v>0</v>
      </c>
      <c r="E49" s="19">
        <f>$E11*Canola!$B10</f>
        <v>0</v>
      </c>
      <c r="F49" s="19">
        <f>$E11*Canola!$B11</f>
        <v>0</v>
      </c>
      <c r="G49" s="19">
        <f>$E11*Canola!$B12</f>
        <v>0</v>
      </c>
      <c r="H49" s="19">
        <f>$E11*Canola!$B13</f>
        <v>0</v>
      </c>
      <c r="I49" s="19">
        <f>$E11*Canola!$B14</f>
        <v>0</v>
      </c>
      <c r="J49" s="19">
        <f>$E11*Canola!$B15</f>
        <v>0</v>
      </c>
      <c r="K49" s="19">
        <f>$E11*Canola!$B16</f>
        <v>0</v>
      </c>
      <c r="L49" s="32">
        <f>$E11*Canola!$B17</f>
        <v>0</v>
      </c>
    </row>
    <row r="50" spans="1:12" ht="12.75">
      <c r="A50" s="31" t="s">
        <v>53</v>
      </c>
      <c r="B50" s="19">
        <f>$E12*Flax!$B7</f>
        <v>0</v>
      </c>
      <c r="C50" s="19">
        <f>$E12*Flax!$B8</f>
        <v>0</v>
      </c>
      <c r="D50" s="19">
        <f>$E12*Flax!$B9</f>
        <v>0</v>
      </c>
      <c r="E50" s="19">
        <f>$E12*Flax!$B10</f>
        <v>0</v>
      </c>
      <c r="F50" s="19">
        <f>$E12*Flax!$B11</f>
        <v>0</v>
      </c>
      <c r="G50" s="19">
        <f>$E12*Flax!$B12</f>
        <v>0</v>
      </c>
      <c r="H50" s="19">
        <f>$E12*Flax!$B13</f>
        <v>0</v>
      </c>
      <c r="I50" s="19">
        <f>$E12*Flax!$B14</f>
        <v>0</v>
      </c>
      <c r="J50" s="19">
        <f>$E12*Flax!$B15</f>
        <v>0</v>
      </c>
      <c r="K50" s="19">
        <f>$E12*Flax!$B16</f>
        <v>0</v>
      </c>
      <c r="L50" s="32">
        <f>$E12*Flax!$B17</f>
        <v>0</v>
      </c>
    </row>
    <row r="51" spans="1:12" ht="12.75">
      <c r="A51" s="31" t="s">
        <v>56</v>
      </c>
      <c r="B51" s="19">
        <f>$E13*Peas!$B$7</f>
        <v>0</v>
      </c>
      <c r="C51" s="19">
        <f>$E13*Peas!$B$8</f>
        <v>0</v>
      </c>
      <c r="D51" s="19">
        <f>$E13*Peas!$B$9</f>
        <v>0</v>
      </c>
      <c r="E51" s="19">
        <f>$E13*Peas!$B$10</f>
        <v>0</v>
      </c>
      <c r="F51" s="19">
        <f>$E13*Peas!$B$11</f>
        <v>0</v>
      </c>
      <c r="G51" s="19">
        <f>$E13*Peas!$B$12</f>
        <v>0</v>
      </c>
      <c r="H51" s="19">
        <f>$E13*Peas!$B$13</f>
        <v>0</v>
      </c>
      <c r="I51" s="19">
        <f>$E13*Peas!$B$14</f>
        <v>0</v>
      </c>
      <c r="J51" s="19">
        <f>$E13*Peas!$B$15</f>
        <v>0</v>
      </c>
      <c r="K51" s="19">
        <f>$E13*Peas!$B$16</f>
        <v>0</v>
      </c>
      <c r="L51" s="32">
        <f>$E13*Peas!$B$17</f>
        <v>0</v>
      </c>
    </row>
    <row r="52" spans="1:12" ht="12.75">
      <c r="A52" s="31" t="s">
        <v>57</v>
      </c>
      <c r="B52" s="19">
        <f>$E14*Oats!$B$7</f>
        <v>0</v>
      </c>
      <c r="C52" s="19">
        <f>$E14*Oats!$B$8</f>
        <v>0</v>
      </c>
      <c r="D52" s="19">
        <f>$E14*Oats!$B$9</f>
        <v>0</v>
      </c>
      <c r="E52" s="19">
        <f>$E14*Oats!$B$10</f>
        <v>0</v>
      </c>
      <c r="F52" s="19">
        <f>$E14*Oats!$B$11</f>
        <v>0</v>
      </c>
      <c r="G52" s="19">
        <f>$E14*Oats!$B$12</f>
        <v>0</v>
      </c>
      <c r="H52" s="19">
        <f>$E14*Oats!$B$13</f>
        <v>0</v>
      </c>
      <c r="I52" s="19">
        <f>$E14*Oats!$B$14</f>
        <v>0</v>
      </c>
      <c r="J52" s="19">
        <f>$E14*Oats!$B$15</f>
        <v>0</v>
      </c>
      <c r="K52" s="19">
        <f>$E14*Oats!$B$16</f>
        <v>0</v>
      </c>
      <c r="L52" s="32">
        <f>$E14*Oats!$B$17</f>
        <v>0</v>
      </c>
    </row>
    <row r="53" spans="1:12" ht="12.75">
      <c r="A53" s="31" t="s">
        <v>54</v>
      </c>
      <c r="B53" s="19">
        <f>$E15*Mustard!$B$7</f>
        <v>0</v>
      </c>
      <c r="C53" s="19">
        <f>$E15*Mustard!$B$8</f>
        <v>0</v>
      </c>
      <c r="D53" s="19">
        <f>$E15*Mustard!$B$9</f>
        <v>0</v>
      </c>
      <c r="E53" s="19">
        <f>$E15*Mustard!$B$10</f>
        <v>0</v>
      </c>
      <c r="F53" s="19">
        <f>$E15*Mustard!$B$11</f>
        <v>0</v>
      </c>
      <c r="G53" s="19">
        <f>$E15*Mustard!$B$12</f>
        <v>0</v>
      </c>
      <c r="H53" s="19">
        <f>$E15*Mustard!$B$13</f>
        <v>0</v>
      </c>
      <c r="I53" s="19">
        <f>$E15*Mustard!$B$14</f>
        <v>0</v>
      </c>
      <c r="J53" s="19">
        <f>$E15*Mustard!$B$15</f>
        <v>0</v>
      </c>
      <c r="K53" s="19">
        <f>$E15*Mustard!$B$16</f>
        <v>0</v>
      </c>
      <c r="L53" s="32">
        <f>$E15*Mustard!$B$17</f>
        <v>0</v>
      </c>
    </row>
    <row r="54" spans="1:12" ht="12.75">
      <c r="A54" s="31" t="s">
        <v>55</v>
      </c>
      <c r="B54" s="19">
        <f>$E16*'Wint.Wht'!$B$7</f>
        <v>0</v>
      </c>
      <c r="C54" s="19">
        <f>$E16*'Wint.Wht'!$B$8</f>
        <v>0</v>
      </c>
      <c r="D54" s="19">
        <f>$E16*'Wint.Wht'!$B$9</f>
        <v>0</v>
      </c>
      <c r="E54" s="19">
        <f>$E16*'Wint.Wht'!$B$10</f>
        <v>0</v>
      </c>
      <c r="F54" s="19">
        <f>$E16*'Wint.Wht'!$B$11</f>
        <v>0</v>
      </c>
      <c r="G54" s="19">
        <f>$E16*'Wint.Wht'!$B$12</f>
        <v>0</v>
      </c>
      <c r="H54" s="19">
        <f>$E16*'Wint.Wht'!$B$13</f>
        <v>0</v>
      </c>
      <c r="I54" s="19">
        <f>$E16*'Wint.Wht'!$B$14</f>
        <v>0</v>
      </c>
      <c r="J54" s="19">
        <f>$E16*'Wint.Wht'!$B$15</f>
        <v>0</v>
      </c>
      <c r="K54" s="19">
        <f>$E16*'Wint.Wht'!$B$16</f>
        <v>0</v>
      </c>
      <c r="L54" s="32">
        <f>$E16*'Wint.Wht'!$B$17</f>
        <v>0</v>
      </c>
    </row>
    <row r="55" spans="1:12" ht="12.75">
      <c r="A55" s="33" t="s">
        <v>74</v>
      </c>
      <c r="B55" s="20">
        <f>SUM(B41:B54)</f>
        <v>89676</v>
      </c>
      <c r="C55" s="20">
        <f aca="true" t="shared" si="4" ref="C55:L55">SUM(C41:C54)</f>
        <v>34300</v>
      </c>
      <c r="D55" s="20">
        <f t="shared" si="4"/>
        <v>4400</v>
      </c>
      <c r="E55" s="20">
        <f t="shared" si="4"/>
        <v>5600</v>
      </c>
      <c r="F55" s="20">
        <f t="shared" si="4"/>
        <v>93678</v>
      </c>
      <c r="G55" s="20">
        <f t="shared" si="4"/>
        <v>39186</v>
      </c>
      <c r="H55" s="20">
        <f t="shared" si="4"/>
        <v>39160</v>
      </c>
      <c r="I55" s="20">
        <f t="shared" si="4"/>
        <v>33680</v>
      </c>
      <c r="J55" s="20">
        <f t="shared" si="4"/>
        <v>4680</v>
      </c>
      <c r="K55" s="20">
        <f t="shared" si="4"/>
        <v>10200</v>
      </c>
      <c r="L55" s="34">
        <f t="shared" si="4"/>
        <v>8156</v>
      </c>
    </row>
    <row r="56" spans="1:12" ht="12.75">
      <c r="A56" s="33" t="s">
        <v>91</v>
      </c>
      <c r="B56" s="20"/>
      <c r="C56" s="34"/>
      <c r="D56" s="35">
        <f>SUM(B55:L55)</f>
        <v>362716</v>
      </c>
      <c r="E56" s="21"/>
      <c r="F56" s="21"/>
      <c r="G56" s="21"/>
      <c r="H56" s="21"/>
      <c r="I56" s="21"/>
      <c r="J56" s="21"/>
      <c r="K56" s="21"/>
      <c r="L56" s="21"/>
    </row>
  </sheetData>
  <sheetProtection sheet="1" objects="1" scenarios="1"/>
  <mergeCells count="24">
    <mergeCell ref="B34:L34"/>
    <mergeCell ref="B35:L35"/>
    <mergeCell ref="B36:L36"/>
    <mergeCell ref="B37:L37"/>
    <mergeCell ref="B38:L38"/>
    <mergeCell ref="G32:H32"/>
    <mergeCell ref="B32:E32"/>
    <mergeCell ref="A27:B27"/>
    <mergeCell ref="A28:B28"/>
    <mergeCell ref="E21:F21"/>
    <mergeCell ref="E22:F22"/>
    <mergeCell ref="E23:F23"/>
    <mergeCell ref="E24:F24"/>
    <mergeCell ref="E25:F25"/>
    <mergeCell ref="E26:F26"/>
    <mergeCell ref="E27:F27"/>
    <mergeCell ref="E28:F28"/>
    <mergeCell ref="A26:B26"/>
    <mergeCell ref="C19:E19"/>
    <mergeCell ref="A21:B21"/>
    <mergeCell ref="A22:B22"/>
    <mergeCell ref="A23:B23"/>
    <mergeCell ref="A24:B24"/>
    <mergeCell ref="A25:B25"/>
  </mergeCells>
  <printOptions/>
  <pageMargins left="0.5" right="0.25" top="1" bottom="0.7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49</v>
      </c>
      <c r="C2" s="70"/>
    </row>
    <row r="3" spans="1:3" ht="12.75">
      <c r="A3" t="s">
        <v>145</v>
      </c>
      <c r="B3" s="12">
        <v>8.85</v>
      </c>
      <c r="C3" s="70"/>
    </row>
    <row r="4" spans="1:3" ht="12.75">
      <c r="A4" t="s">
        <v>28</v>
      </c>
      <c r="B4" s="2">
        <f>B2*B3</f>
        <v>433.65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26.4</v>
      </c>
      <c r="C7" s="70"/>
    </row>
    <row r="8" spans="1:3" ht="12.75">
      <c r="A8" s="1" t="s">
        <v>9</v>
      </c>
      <c r="B8" s="11">
        <v>21</v>
      </c>
      <c r="C8" s="70"/>
    </row>
    <row r="9" spans="1:3" ht="12.75">
      <c r="A9" s="1" t="s">
        <v>24</v>
      </c>
      <c r="B9" s="11">
        <v>5.5</v>
      </c>
      <c r="C9" s="70" t="s">
        <v>137</v>
      </c>
    </row>
    <row r="10" spans="1:3" ht="12.75">
      <c r="A10" s="1" t="s">
        <v>10</v>
      </c>
      <c r="B10" s="11">
        <v>0</v>
      </c>
      <c r="C10" s="70" t="s">
        <v>146</v>
      </c>
    </row>
    <row r="11" spans="1:3" ht="12.75">
      <c r="A11" s="1" t="s">
        <v>12</v>
      </c>
      <c r="B11" s="11">
        <v>87.09</v>
      </c>
      <c r="C11" s="70"/>
    </row>
    <row r="12" spans="1:3" ht="12.75">
      <c r="A12" s="1" t="s">
        <v>11</v>
      </c>
      <c r="B12" s="11">
        <v>20.5</v>
      </c>
      <c r="C12" s="70"/>
    </row>
    <row r="13" spans="1:3" ht="12.75">
      <c r="A13" s="1" t="s">
        <v>13</v>
      </c>
      <c r="B13" s="11">
        <v>22.47</v>
      </c>
      <c r="C13" s="70"/>
    </row>
    <row r="14" spans="1:3" ht="12.75">
      <c r="A14" s="1" t="s">
        <v>14</v>
      </c>
      <c r="B14" s="11">
        <v>18.29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</v>
      </c>
      <c r="C16" s="70"/>
    </row>
    <row r="17" spans="1:3" ht="12.75">
      <c r="A17" s="1" t="s">
        <v>17</v>
      </c>
      <c r="B17" s="12">
        <v>4.79</v>
      </c>
      <c r="C17" s="70"/>
    </row>
    <row r="18" spans="1:3" ht="12.75">
      <c r="A18" t="s">
        <v>2</v>
      </c>
      <c r="B18" s="2">
        <f>SUM(B7:B17)</f>
        <v>213.04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7.26</v>
      </c>
      <c r="C21" s="70"/>
    </row>
    <row r="22" spans="1:3" ht="12.75">
      <c r="A22" s="1" t="s">
        <v>19</v>
      </c>
      <c r="B22" s="7">
        <v>21.59</v>
      </c>
      <c r="C22" s="70"/>
    </row>
    <row r="23" spans="1:3" ht="12.75">
      <c r="A23" s="1" t="s">
        <v>20</v>
      </c>
      <c r="B23" s="7">
        <v>12.62</v>
      </c>
      <c r="C23" s="70"/>
    </row>
    <row r="24" spans="1:3" ht="12.75">
      <c r="A24" s="1" t="s">
        <v>21</v>
      </c>
      <c r="B24" s="8">
        <v>84.1</v>
      </c>
      <c r="C24" s="70"/>
    </row>
    <row r="25" spans="1:3" ht="12.75">
      <c r="A25" t="s">
        <v>4</v>
      </c>
      <c r="B25" s="2">
        <f>SUM(B21:B24)</f>
        <v>125.57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338.61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2">
        <f>B4-B27</f>
        <v>95.03999999999996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4.347755102040816</v>
      </c>
      <c r="C32" s="70"/>
    </row>
    <row r="33" spans="1:3" ht="12.75">
      <c r="A33" t="s">
        <v>23</v>
      </c>
      <c r="B33" s="2">
        <f>B25/B2</f>
        <v>2.5626530612244895</v>
      </c>
      <c r="C33" s="70"/>
    </row>
    <row r="34" spans="1:3" ht="12.75">
      <c r="A34" t="s">
        <v>27</v>
      </c>
      <c r="B34" s="2">
        <f>B27/B2</f>
        <v>6.9104081632653065</v>
      </c>
      <c r="C34" s="70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3" t="s">
        <v>30</v>
      </c>
    </row>
    <row r="2" spans="1:3" ht="12.75">
      <c r="A2" t="s">
        <v>29</v>
      </c>
      <c r="B2" s="9">
        <v>43</v>
      </c>
      <c r="C2" s="70"/>
    </row>
    <row r="3" spans="1:3" ht="12.75">
      <c r="A3" t="s">
        <v>145</v>
      </c>
      <c r="B3" s="12">
        <v>9.09</v>
      </c>
      <c r="C3" s="70" t="s">
        <v>130</v>
      </c>
    </row>
    <row r="4" spans="1:3" ht="12.75">
      <c r="A4" t="s">
        <v>28</v>
      </c>
      <c r="B4" s="2">
        <f>B2*B3</f>
        <v>390.87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24.5</v>
      </c>
      <c r="C7" s="70"/>
    </row>
    <row r="8" spans="1:3" ht="12.75">
      <c r="A8" s="1" t="s">
        <v>9</v>
      </c>
      <c r="B8" s="11">
        <v>21</v>
      </c>
      <c r="C8" s="70"/>
    </row>
    <row r="9" spans="1:3" ht="12.75">
      <c r="A9" s="1" t="s">
        <v>24</v>
      </c>
      <c r="B9" s="11">
        <v>5.5</v>
      </c>
      <c r="C9" s="70" t="s">
        <v>137</v>
      </c>
    </row>
    <row r="10" spans="1:3" ht="12.75">
      <c r="A10" s="1" t="s">
        <v>10</v>
      </c>
      <c r="B10" s="11">
        <v>0</v>
      </c>
      <c r="C10" s="70" t="s">
        <v>146</v>
      </c>
    </row>
    <row r="11" spans="1:3" ht="12.75">
      <c r="A11" s="1" t="s">
        <v>12</v>
      </c>
      <c r="B11" s="11">
        <v>74.15</v>
      </c>
      <c r="C11" s="70"/>
    </row>
    <row r="12" spans="1:3" ht="12.75">
      <c r="A12" s="1" t="s">
        <v>11</v>
      </c>
      <c r="B12" s="11">
        <v>17.6</v>
      </c>
      <c r="C12" s="70"/>
    </row>
    <row r="13" spans="1:3" ht="12.75">
      <c r="A13" s="1" t="s">
        <v>13</v>
      </c>
      <c r="B13" s="11">
        <v>22.01</v>
      </c>
      <c r="C13" s="70"/>
    </row>
    <row r="14" spans="1:3" ht="12.75">
      <c r="A14" s="1" t="s">
        <v>14</v>
      </c>
      <c r="B14" s="11">
        <v>18.13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</v>
      </c>
      <c r="C16" s="70"/>
    </row>
    <row r="17" spans="1:3" ht="12.75">
      <c r="A17" s="1" t="s">
        <v>17</v>
      </c>
      <c r="B17" s="12">
        <v>4.37</v>
      </c>
      <c r="C17" s="70"/>
    </row>
    <row r="18" spans="1:3" ht="12.75">
      <c r="A18" t="s">
        <v>2</v>
      </c>
      <c r="B18" s="2">
        <f>SUM(B7:B17)</f>
        <v>194.26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7.15</v>
      </c>
      <c r="C21" s="70"/>
    </row>
    <row r="22" spans="1:3" ht="12.75">
      <c r="A22" s="1" t="s">
        <v>19</v>
      </c>
      <c r="B22" s="7">
        <v>21.3</v>
      </c>
      <c r="C22" s="70"/>
    </row>
    <row r="23" spans="1:3" ht="12.75">
      <c r="A23" s="1" t="s">
        <v>20</v>
      </c>
      <c r="B23" s="7">
        <v>12.47</v>
      </c>
      <c r="C23" s="70"/>
    </row>
    <row r="24" spans="1:3" ht="12.75">
      <c r="A24" s="1" t="s">
        <v>21</v>
      </c>
      <c r="B24" s="8">
        <v>84.1</v>
      </c>
      <c r="C24" s="70"/>
    </row>
    <row r="25" spans="1:3" ht="12.75">
      <c r="A25" t="s">
        <v>4</v>
      </c>
      <c r="B25" s="2">
        <f>SUM(B21:B24)</f>
        <v>125.02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319.28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71.59000000000003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4.517674418604651</v>
      </c>
      <c r="C32" s="70"/>
    </row>
    <row r="33" spans="1:3" ht="12.75">
      <c r="A33" t="s">
        <v>23</v>
      </c>
      <c r="B33" s="2">
        <f>B25/B2</f>
        <v>2.907441860465116</v>
      </c>
      <c r="C33" s="70"/>
    </row>
    <row r="34" spans="1:3" ht="12.75">
      <c r="A34" t="s">
        <v>27</v>
      </c>
      <c r="B34" s="2">
        <f>B27/B2</f>
        <v>7.4251162790697665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2" t="s">
        <v>30</v>
      </c>
    </row>
    <row r="2" spans="1:3" ht="12.75">
      <c r="A2" t="s">
        <v>29</v>
      </c>
      <c r="B2" s="9">
        <v>64</v>
      </c>
      <c r="C2" s="70"/>
    </row>
    <row r="3" spans="1:3" ht="12.75">
      <c r="A3" t="s">
        <v>145</v>
      </c>
      <c r="B3" s="12">
        <v>6.51</v>
      </c>
      <c r="C3" s="70" t="s">
        <v>147</v>
      </c>
    </row>
    <row r="4" spans="1:3" ht="12.75">
      <c r="A4" t="s">
        <v>28</v>
      </c>
      <c r="B4" s="2">
        <f>B2*B3</f>
        <v>416.64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22</v>
      </c>
      <c r="C7" s="70"/>
    </row>
    <row r="8" spans="1:3" ht="12.75">
      <c r="A8" s="1" t="s">
        <v>9</v>
      </c>
      <c r="B8" s="11">
        <v>17.8</v>
      </c>
      <c r="C8" s="70"/>
    </row>
    <row r="9" spans="1:3" ht="12.75">
      <c r="A9" s="1" t="s">
        <v>24</v>
      </c>
      <c r="B9" s="11">
        <v>5.5</v>
      </c>
      <c r="C9" s="70" t="s">
        <v>137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66.15</v>
      </c>
      <c r="C11" s="70"/>
    </row>
    <row r="12" spans="1:3" ht="12.75">
      <c r="A12" s="1" t="s">
        <v>11</v>
      </c>
      <c r="B12" s="11">
        <v>18</v>
      </c>
      <c r="C12" s="70"/>
    </row>
    <row r="13" spans="1:3" ht="12.75">
      <c r="A13" s="1" t="s">
        <v>13</v>
      </c>
      <c r="B13" s="11">
        <v>25.48</v>
      </c>
      <c r="C13" s="70"/>
    </row>
    <row r="14" spans="1:3" ht="12.75">
      <c r="A14" s="1" t="s">
        <v>14</v>
      </c>
      <c r="B14" s="11">
        <v>19.95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</v>
      </c>
      <c r="C16" s="70"/>
    </row>
    <row r="17" spans="1:3" ht="12.75">
      <c r="A17" s="1" t="s">
        <v>17</v>
      </c>
      <c r="B17" s="12">
        <v>4.18</v>
      </c>
      <c r="C17" s="70"/>
    </row>
    <row r="18" spans="1:3" ht="12.75">
      <c r="A18" t="s">
        <v>2</v>
      </c>
      <c r="B18" s="2">
        <f>SUM(B7:B17)</f>
        <v>186.05999999999997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7.85</v>
      </c>
      <c r="C21" s="70"/>
    </row>
    <row r="22" spans="1:3" ht="12.75">
      <c r="A22" s="1" t="s">
        <v>19</v>
      </c>
      <c r="B22" s="7">
        <v>23.76</v>
      </c>
      <c r="C22" s="70"/>
    </row>
    <row r="23" spans="1:3" ht="12.75">
      <c r="A23" s="1" t="s">
        <v>20</v>
      </c>
      <c r="B23" s="7">
        <v>14.12</v>
      </c>
      <c r="C23" s="70"/>
    </row>
    <row r="24" spans="1:3" ht="12.75">
      <c r="A24" s="1" t="s">
        <v>21</v>
      </c>
      <c r="B24" s="8">
        <v>84.1</v>
      </c>
      <c r="C24" s="70"/>
    </row>
    <row r="25" spans="1:3" ht="12.75">
      <c r="A25" t="s">
        <v>4</v>
      </c>
      <c r="B25" s="2">
        <f>SUM(B21:B24)</f>
        <v>129.82999999999998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315.89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100.75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2.9071874999999996</v>
      </c>
      <c r="C32" s="70"/>
    </row>
    <row r="33" spans="1:3" ht="12.75">
      <c r="A33" t="s">
        <v>23</v>
      </c>
      <c r="B33" s="2">
        <f>B25/B2</f>
        <v>2.0285937499999998</v>
      </c>
      <c r="C33" s="70"/>
    </row>
    <row r="34" spans="1:3" ht="12.75">
      <c r="A34" t="s">
        <v>27</v>
      </c>
      <c r="B34" s="2">
        <f>B27/B2</f>
        <v>4.93578125</v>
      </c>
      <c r="C34" s="70"/>
    </row>
  </sheetData>
  <sheetProtection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2" t="s">
        <v>30</v>
      </c>
    </row>
    <row r="2" spans="1:3" ht="12.75">
      <c r="A2" t="s">
        <v>29</v>
      </c>
      <c r="B2" s="9">
        <v>117</v>
      </c>
      <c r="C2" s="70"/>
    </row>
    <row r="3" spans="1:3" ht="12.75">
      <c r="A3" t="s">
        <v>145</v>
      </c>
      <c r="B3" s="12">
        <v>5.49</v>
      </c>
      <c r="C3" s="70"/>
    </row>
    <row r="4" spans="1:3" ht="12.75">
      <c r="A4" t="s">
        <v>28</v>
      </c>
      <c r="B4" s="2">
        <f>B2*B3</f>
        <v>642.33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83.78</v>
      </c>
      <c r="C7" s="70"/>
    </row>
    <row r="8" spans="1:3" ht="12.75">
      <c r="A8" s="1" t="s">
        <v>9</v>
      </c>
      <c r="B8" s="11">
        <v>17.5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107.87</v>
      </c>
      <c r="C11" s="70"/>
    </row>
    <row r="12" spans="1:3" ht="12.75">
      <c r="A12" s="1" t="s">
        <v>11</v>
      </c>
      <c r="B12" s="11">
        <v>42.33</v>
      </c>
      <c r="C12" s="70"/>
    </row>
    <row r="13" spans="1:3" ht="12.75">
      <c r="A13" s="1" t="s">
        <v>13</v>
      </c>
      <c r="B13" s="11">
        <v>30.16</v>
      </c>
      <c r="C13" s="70"/>
    </row>
    <row r="14" spans="1:3" ht="12.75">
      <c r="A14" s="1" t="s">
        <v>14</v>
      </c>
      <c r="B14" s="11">
        <v>24.36</v>
      </c>
      <c r="C14" s="70"/>
    </row>
    <row r="15" spans="1:3" ht="12.75">
      <c r="A15" s="1" t="s">
        <v>15</v>
      </c>
      <c r="B15" s="11">
        <v>23.4</v>
      </c>
      <c r="C15" s="70"/>
    </row>
    <row r="16" spans="1:3" ht="12.75">
      <c r="A16" s="1" t="s">
        <v>16</v>
      </c>
      <c r="B16" s="11">
        <v>7</v>
      </c>
      <c r="C16" s="70"/>
    </row>
    <row r="17" spans="1:3" ht="12.75">
      <c r="A17" s="1" t="s">
        <v>17</v>
      </c>
      <c r="B17" s="12">
        <v>7.74</v>
      </c>
      <c r="C17" s="70"/>
    </row>
    <row r="18" spans="1:3" ht="12.75">
      <c r="A18" t="s">
        <v>2</v>
      </c>
      <c r="B18" s="2">
        <f>SUM(B7:B17)</f>
        <v>344.14000000000004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9.68</v>
      </c>
      <c r="C21" s="70"/>
    </row>
    <row r="22" spans="1:3" ht="12.75">
      <c r="A22" s="1" t="s">
        <v>19</v>
      </c>
      <c r="B22" s="7">
        <v>32.83</v>
      </c>
      <c r="C22" s="70"/>
    </row>
    <row r="23" spans="1:3" ht="12.75">
      <c r="A23" s="1" t="s">
        <v>20</v>
      </c>
      <c r="B23" s="7">
        <v>18.75</v>
      </c>
      <c r="C23" s="70"/>
    </row>
    <row r="24" spans="1:3" ht="12.75">
      <c r="A24" s="1" t="s">
        <v>21</v>
      </c>
      <c r="B24" s="8">
        <v>84.1</v>
      </c>
      <c r="C24" s="70"/>
    </row>
    <row r="25" spans="1:3" ht="12.75">
      <c r="A25" t="s">
        <v>4</v>
      </c>
      <c r="B25" s="2">
        <f>SUM(B21:B24)</f>
        <v>145.35999999999999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489.5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152.83000000000004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2.9413675213675217</v>
      </c>
      <c r="C32" s="70"/>
    </row>
    <row r="33" spans="1:3" ht="12.75">
      <c r="A33" t="s">
        <v>23</v>
      </c>
      <c r="B33" s="2">
        <f>B25/B2</f>
        <v>1.2423931623931623</v>
      </c>
      <c r="C33" s="70"/>
    </row>
    <row r="34" spans="1:3" ht="12.75">
      <c r="A34" t="s">
        <v>27</v>
      </c>
      <c r="B34" s="2">
        <f>B27/B2</f>
        <v>4.183760683760684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2" t="s">
        <v>30</v>
      </c>
    </row>
    <row r="2" spans="1:3" ht="12.75">
      <c r="A2" t="s">
        <v>29</v>
      </c>
      <c r="B2" s="9">
        <v>30</v>
      </c>
      <c r="C2" s="70"/>
    </row>
    <row r="3" spans="1:3" ht="12.75">
      <c r="A3" t="s">
        <v>145</v>
      </c>
      <c r="B3" s="12">
        <v>12.52</v>
      </c>
      <c r="C3" s="70"/>
    </row>
    <row r="4" spans="1:3" ht="12.75">
      <c r="A4" t="s">
        <v>28</v>
      </c>
      <c r="B4" s="2">
        <f>B2*B3</f>
        <v>375.59999999999997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64.75</v>
      </c>
      <c r="C7" s="70"/>
    </row>
    <row r="8" spans="1:3" ht="12.75">
      <c r="A8" s="1" t="s">
        <v>9</v>
      </c>
      <c r="B8" s="11">
        <v>17.5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7</v>
      </c>
      <c r="C10" s="70" t="s">
        <v>134</v>
      </c>
    </row>
    <row r="11" spans="1:3" ht="12.75">
      <c r="A11" s="1" t="s">
        <v>12</v>
      </c>
      <c r="B11" s="11">
        <v>3.04</v>
      </c>
      <c r="C11" s="70"/>
    </row>
    <row r="12" spans="1:3" ht="12.75">
      <c r="A12" s="1" t="s">
        <v>11</v>
      </c>
      <c r="B12" s="11">
        <v>17.9</v>
      </c>
      <c r="C12" s="70"/>
    </row>
    <row r="13" spans="1:3" ht="12.75">
      <c r="A13" s="1" t="s">
        <v>13</v>
      </c>
      <c r="B13" s="11">
        <v>18.94</v>
      </c>
      <c r="C13" s="70"/>
    </row>
    <row r="14" spans="1:3" ht="12.75">
      <c r="A14" s="1" t="s">
        <v>14</v>
      </c>
      <c r="B14" s="11">
        <v>17.72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4</v>
      </c>
      <c r="C16" s="70"/>
    </row>
    <row r="17" spans="1:3" ht="12.75">
      <c r="A17" s="1" t="s">
        <v>17</v>
      </c>
      <c r="B17" s="12">
        <v>3.47</v>
      </c>
      <c r="C17" s="70"/>
    </row>
    <row r="18" spans="1:3" ht="12.75">
      <c r="A18" t="s">
        <v>2</v>
      </c>
      <c r="B18" s="2">
        <f>SUM(B7:B17)</f>
        <v>154.32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6.9</v>
      </c>
      <c r="C21" s="70"/>
    </row>
    <row r="22" spans="1:3" ht="12.75">
      <c r="A22" s="1" t="s">
        <v>19</v>
      </c>
      <c r="B22" s="7">
        <v>20.64</v>
      </c>
      <c r="C22" s="70"/>
    </row>
    <row r="23" spans="1:3" ht="12.75">
      <c r="A23" s="1" t="s">
        <v>20</v>
      </c>
      <c r="B23" s="7">
        <v>12.02</v>
      </c>
      <c r="C23" s="70"/>
    </row>
    <row r="24" spans="1:3" ht="12.75">
      <c r="A24" s="1" t="s">
        <v>21</v>
      </c>
      <c r="B24" s="8">
        <v>84.1</v>
      </c>
      <c r="C24" s="70"/>
    </row>
    <row r="25" spans="1:3" ht="12.75">
      <c r="A25" t="s">
        <v>4</v>
      </c>
      <c r="B25" s="2">
        <f>SUM(B21:B24)</f>
        <v>123.66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277.98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97.61999999999995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5.144</v>
      </c>
      <c r="C32" s="70"/>
    </row>
    <row r="33" spans="1:3" ht="12.75">
      <c r="A33" t="s">
        <v>23</v>
      </c>
      <c r="B33" s="2">
        <f>B25/B2</f>
        <v>4.122</v>
      </c>
      <c r="C33" s="70"/>
    </row>
    <row r="34" spans="1:3" ht="12.75">
      <c r="A34" t="s">
        <v>27</v>
      </c>
      <c r="B34" s="2">
        <f>B27/B2</f>
        <v>9.266</v>
      </c>
      <c r="C34" s="70"/>
    </row>
  </sheetData>
  <sheetProtection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2" t="s">
        <v>30</v>
      </c>
    </row>
    <row r="2" spans="1:3" ht="12.75">
      <c r="A2" t="s">
        <v>29</v>
      </c>
      <c r="B2" s="9">
        <v>1500</v>
      </c>
      <c r="C2" s="70"/>
    </row>
    <row r="3" spans="1:3" ht="12.75">
      <c r="A3" t="s">
        <v>145</v>
      </c>
      <c r="B3" s="10">
        <v>0.32</v>
      </c>
      <c r="C3" s="70"/>
    </row>
    <row r="4" spans="1:3" ht="12.75">
      <c r="A4" t="s">
        <v>28</v>
      </c>
      <c r="B4" s="2">
        <f>B2*B3</f>
        <v>480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44</v>
      </c>
      <c r="C7" s="70"/>
    </row>
    <row r="8" spans="1:3" ht="12.75">
      <c r="A8" s="1" t="s">
        <v>9</v>
      </c>
      <c r="B8" s="11">
        <v>40</v>
      </c>
      <c r="C8" s="70"/>
    </row>
    <row r="9" spans="1:3" ht="12.75">
      <c r="A9" s="1" t="s">
        <v>24</v>
      </c>
      <c r="B9" s="11">
        <v>20</v>
      </c>
      <c r="C9" s="70" t="s">
        <v>135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47</v>
      </c>
      <c r="C11" s="70"/>
    </row>
    <row r="12" spans="1:3" ht="12.75">
      <c r="A12" s="1" t="s">
        <v>11</v>
      </c>
      <c r="B12" s="11">
        <v>31.7</v>
      </c>
      <c r="C12" s="70"/>
    </row>
    <row r="13" spans="1:3" ht="12.75">
      <c r="A13" s="1" t="s">
        <v>13</v>
      </c>
      <c r="B13" s="11">
        <v>24.79</v>
      </c>
      <c r="C13" s="70"/>
    </row>
    <row r="14" spans="1:3" ht="12.75">
      <c r="A14" s="1" t="s">
        <v>14</v>
      </c>
      <c r="B14" s="11">
        <v>22.31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14.5</v>
      </c>
      <c r="C16" s="70"/>
    </row>
    <row r="17" spans="1:3" ht="12.75">
      <c r="A17" s="1" t="s">
        <v>17</v>
      </c>
      <c r="B17" s="12">
        <v>5.62</v>
      </c>
      <c r="C17" s="70"/>
    </row>
    <row r="18" spans="1:3" ht="12.75">
      <c r="A18" t="s">
        <v>2</v>
      </c>
      <c r="B18" s="2">
        <f>SUM(B7:B17)</f>
        <v>249.92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8.52</v>
      </c>
      <c r="C21" s="70"/>
    </row>
    <row r="22" spans="1:3" ht="12.75">
      <c r="A22" s="1" t="s">
        <v>19</v>
      </c>
      <c r="B22" s="7">
        <v>27.16</v>
      </c>
      <c r="C22" s="70"/>
    </row>
    <row r="23" spans="1:3" ht="12.75">
      <c r="A23" s="1" t="s">
        <v>20</v>
      </c>
      <c r="B23" s="7">
        <v>17.48</v>
      </c>
      <c r="C23" s="70"/>
    </row>
    <row r="24" spans="1:3" ht="12.75">
      <c r="A24" s="1" t="s">
        <v>21</v>
      </c>
      <c r="B24" s="8">
        <v>84.1</v>
      </c>
      <c r="C24" s="70"/>
    </row>
    <row r="25" spans="1:3" ht="12.75">
      <c r="A25" t="s">
        <v>4</v>
      </c>
      <c r="B25" s="2">
        <f>SUM(B21:B24)</f>
        <v>137.26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387.17999999999995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92.82000000000005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0.16661333333333334</v>
      </c>
      <c r="C32" s="70"/>
    </row>
    <row r="33" spans="1:3" ht="12.75">
      <c r="A33" t="s">
        <v>23</v>
      </c>
      <c r="B33" s="13">
        <f>B25/B2</f>
        <v>0.09150666666666667</v>
      </c>
      <c r="C33" s="70"/>
    </row>
    <row r="34" spans="1:3" ht="12.75">
      <c r="A34" t="s">
        <v>27</v>
      </c>
      <c r="B34" s="13">
        <f>B27/B2</f>
        <v>0.25811999999999996</v>
      </c>
      <c r="C34" s="70"/>
    </row>
  </sheetData>
  <sheetProtection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4" t="s">
        <v>30</v>
      </c>
    </row>
    <row r="2" spans="1:3" ht="12.75">
      <c r="A2" t="s">
        <v>29</v>
      </c>
      <c r="B2" s="9">
        <v>1340</v>
      </c>
      <c r="C2" s="70"/>
    </row>
    <row r="3" spans="1:3" ht="12.75">
      <c r="A3" t="s">
        <v>145</v>
      </c>
      <c r="B3" s="10">
        <v>0.242</v>
      </c>
      <c r="C3" s="70"/>
    </row>
    <row r="4" spans="1:3" ht="12.75">
      <c r="A4" t="s">
        <v>28</v>
      </c>
      <c r="B4" s="2">
        <f>B2*B3</f>
        <v>324.28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33.12</v>
      </c>
      <c r="C7" s="71" t="s">
        <v>142</v>
      </c>
    </row>
    <row r="8" spans="1:3" ht="12.75">
      <c r="A8" s="1" t="s">
        <v>9</v>
      </c>
      <c r="B8" s="11">
        <v>25.9</v>
      </c>
      <c r="C8" s="70"/>
    </row>
    <row r="9" spans="1:3" ht="12.75">
      <c r="A9" s="1" t="s">
        <v>24</v>
      </c>
      <c r="B9" s="11">
        <v>0</v>
      </c>
      <c r="C9" s="70" t="s">
        <v>148</v>
      </c>
    </row>
    <row r="10" spans="1:3" ht="12.75">
      <c r="A10" s="1" t="s">
        <v>10</v>
      </c>
      <c r="B10" s="11">
        <v>7</v>
      </c>
      <c r="C10" s="70" t="s">
        <v>136</v>
      </c>
    </row>
    <row r="11" spans="1:3" ht="12.75">
      <c r="A11" s="1" t="s">
        <v>12</v>
      </c>
      <c r="B11" s="11">
        <v>39.66</v>
      </c>
      <c r="C11" s="70"/>
    </row>
    <row r="12" spans="1:3" ht="12.75">
      <c r="A12" s="1" t="s">
        <v>11</v>
      </c>
      <c r="B12" s="11">
        <v>19.8</v>
      </c>
      <c r="C12" s="70"/>
    </row>
    <row r="13" spans="1:3" ht="12.75">
      <c r="A13" s="1" t="s">
        <v>13</v>
      </c>
      <c r="B13" s="11">
        <v>21.63</v>
      </c>
      <c r="C13" s="70"/>
    </row>
    <row r="14" spans="1:3" ht="12.75">
      <c r="A14" s="1" t="s">
        <v>14</v>
      </c>
      <c r="B14" s="11">
        <v>17.91</v>
      </c>
      <c r="C14" s="70"/>
    </row>
    <row r="15" spans="1:3" ht="12.75">
      <c r="A15" s="1" t="s">
        <v>15</v>
      </c>
      <c r="B15" s="11">
        <v>2.68</v>
      </c>
      <c r="C15" s="70"/>
    </row>
    <row r="16" spans="1:3" ht="12.75">
      <c r="A16" s="1" t="s">
        <v>16</v>
      </c>
      <c r="B16" s="11">
        <v>14.5</v>
      </c>
      <c r="C16" s="70"/>
    </row>
    <row r="17" spans="1:3" ht="12.75">
      <c r="A17" s="1" t="s">
        <v>17</v>
      </c>
      <c r="B17" s="12">
        <v>4.19</v>
      </c>
      <c r="C17" s="70"/>
    </row>
    <row r="18" spans="1:3" ht="12.75">
      <c r="A18" t="s">
        <v>2</v>
      </c>
      <c r="B18" s="2">
        <f>SUM(B7:B17)</f>
        <v>186.39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7.63</v>
      </c>
      <c r="C21" s="70"/>
    </row>
    <row r="22" spans="1:3" ht="12.75">
      <c r="A22" s="1" t="s">
        <v>19</v>
      </c>
      <c r="B22" s="7">
        <v>23.48</v>
      </c>
      <c r="C22" s="70"/>
    </row>
    <row r="23" spans="1:3" ht="12.75">
      <c r="A23" s="1" t="s">
        <v>20</v>
      </c>
      <c r="B23" s="7">
        <v>14.08</v>
      </c>
      <c r="C23" s="70"/>
    </row>
    <row r="24" spans="1:3" ht="12.75">
      <c r="A24" s="1" t="s">
        <v>21</v>
      </c>
      <c r="B24" s="8">
        <v>84.1</v>
      </c>
      <c r="C24" s="70"/>
    </row>
    <row r="25" spans="1:3" ht="12.75">
      <c r="A25" t="s">
        <v>4</v>
      </c>
      <c r="B25" s="2">
        <f>SUM(B21:B24)</f>
        <v>129.29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315.67999999999995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8.600000000000023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0.13909701492537313</v>
      </c>
      <c r="C32" s="70"/>
    </row>
    <row r="33" spans="1:3" ht="12.75">
      <c r="A33" t="s">
        <v>23</v>
      </c>
      <c r="B33" s="13">
        <f>B25/B2</f>
        <v>0.09648507462686566</v>
      </c>
      <c r="C33" s="70"/>
    </row>
    <row r="34" spans="1:3" ht="12.75">
      <c r="A34" t="s">
        <v>27</v>
      </c>
      <c r="B34" s="13">
        <f>B27/B2</f>
        <v>0.23558208955223878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2012-12-21T12:58:24Z</cp:lastPrinted>
  <dcterms:created xsi:type="dcterms:W3CDTF">2005-01-10T15:34:54Z</dcterms:created>
  <dcterms:modified xsi:type="dcterms:W3CDTF">2012-12-21T14:03:18Z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