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20" tabRatio="958" activeTab="0"/>
  </bookViews>
  <sheets>
    <sheet name="Intro" sheetId="1" r:id="rId1"/>
    <sheet name="Cashflow" sheetId="2" r:id="rId2"/>
    <sheet name="HRSW" sheetId="3" r:id="rId3"/>
    <sheet name="Durum" sheetId="4" r:id="rId4"/>
    <sheet name="Barley" sheetId="5" r:id="rId5"/>
    <sheet name="Corn" sheetId="6" r:id="rId6"/>
    <sheet name="Soyb" sheetId="7" r:id="rId7"/>
    <sheet name="Drybean" sheetId="8" r:id="rId8"/>
    <sheet name="Oil_SF" sheetId="9" r:id="rId9"/>
    <sheet name="Conf_SF" sheetId="10" r:id="rId10"/>
    <sheet name="Canola" sheetId="11" r:id="rId11"/>
    <sheet name="Flax" sheetId="12" r:id="rId12"/>
    <sheet name="Peas" sheetId="13" r:id="rId13"/>
    <sheet name="Oats" sheetId="14" r:id="rId14"/>
    <sheet name="Lentil" sheetId="15" r:id="rId15"/>
    <sheet name="Mustard" sheetId="16" r:id="rId16"/>
    <sheet name="Buckwht" sheetId="17" r:id="rId17"/>
    <sheet name="Millet" sheetId="18" r:id="rId18"/>
    <sheet name="Wint.Wht" sheetId="19" r:id="rId19"/>
    <sheet name="Rye" sheetId="20" r:id="rId20"/>
  </sheets>
  <definedNames>
    <definedName name="_xlnm.Print_Area" localSheetId="1">'Cashflow'!$A$1:$L$60</definedName>
    <definedName name="_xlnm.Print_Area" localSheetId="0">'Intro'!$A$1:$J$31</definedName>
  </definedNames>
  <calcPr fullCalcOnLoad="1"/>
</workbook>
</file>

<file path=xl/sharedStrings.xml><?xml version="1.0" encoding="utf-8"?>
<sst xmlns="http://schemas.openxmlformats.org/spreadsheetml/2006/main" count="722" uniqueCount="166">
  <si>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</si>
  <si>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</si>
  <si>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</si>
  <si>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</si>
  <si>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</si>
  <si>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</si>
  <si>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</si>
  <si>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</si>
  <si>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</si>
  <si>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</si>
  <si>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</si>
  <si>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</si>
  <si>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</si>
  <si>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</si>
  <si>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</si>
  <si>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</si>
  <si>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</si>
  <si>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</si>
  <si>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</si>
  <si>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</si>
  <si>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</si>
  <si>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</si>
  <si>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</si>
  <si>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</si>
  <si>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</si>
  <si>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Soybeans</t>
  </si>
  <si>
    <t>Corn</t>
  </si>
  <si>
    <t xml:space="preserve"> -Total Listed Costs</t>
  </si>
  <si>
    <t>Market Revenue</t>
  </si>
  <si>
    <t xml:space="preserve">  Market Yield</t>
  </si>
  <si>
    <t>Notes:</t>
  </si>
  <si>
    <t>HARD RED SPRING WHEAT</t>
  </si>
  <si>
    <t>RETURN TO LABOR &amp; MGMT</t>
  </si>
  <si>
    <t>DURUM</t>
  </si>
  <si>
    <t>BARLEY</t>
  </si>
  <si>
    <t>CORN</t>
  </si>
  <si>
    <t>SOYBEANS</t>
  </si>
  <si>
    <t>DRYBEANS</t>
  </si>
  <si>
    <t>(lb) :</t>
  </si>
  <si>
    <t>OIL SUNFLOWER</t>
  </si>
  <si>
    <t>CONFECTIONERY SUNFLOWERS</t>
  </si>
  <si>
    <t>CANOLA</t>
  </si>
  <si>
    <t>FLAX</t>
  </si>
  <si>
    <t>FIELD PEAS</t>
  </si>
  <si>
    <t>OATS</t>
  </si>
  <si>
    <t>LENTILS</t>
  </si>
  <si>
    <t>YELLOW MUSTARD</t>
  </si>
  <si>
    <t>BUCKWHEAT</t>
  </si>
  <si>
    <t>MILLET</t>
  </si>
  <si>
    <t>WINTER WHEAT</t>
  </si>
  <si>
    <t>RYE</t>
  </si>
  <si>
    <t>CASHFLOW SUMMARY</t>
  </si>
  <si>
    <t>HRSW</t>
  </si>
  <si>
    <t>Durum</t>
  </si>
  <si>
    <t>Barley</t>
  </si>
  <si>
    <t>Oil_SF</t>
  </si>
  <si>
    <t>Conf. SF</t>
  </si>
  <si>
    <t>Canola</t>
  </si>
  <si>
    <t>Flax</t>
  </si>
  <si>
    <t>Mustard</t>
  </si>
  <si>
    <t>Buckwht</t>
  </si>
  <si>
    <t>Peas</t>
  </si>
  <si>
    <t>Oats</t>
  </si>
  <si>
    <t>Lentils</t>
  </si>
  <si>
    <t>Millet</t>
  </si>
  <si>
    <t>Wint.Wht</t>
  </si>
  <si>
    <t>Rye</t>
  </si>
  <si>
    <t>CROP</t>
  </si>
  <si>
    <t>Revenue</t>
  </si>
  <si>
    <t>Direct</t>
  </si>
  <si>
    <t>Costs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</si>
  <si>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</si>
  <si>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</si>
  <si>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</si>
  <si>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</si>
  <si>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</si>
  <si>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</si>
  <si>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</si>
  <si>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</si>
  <si>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</si>
  <si>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</si>
  <si>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Revenue x</t>
  </si>
  <si>
    <t>Dir. Costs x</t>
  </si>
  <si>
    <t>Totals</t>
  </si>
  <si>
    <t>Decoupled Gov't Pmts</t>
  </si>
  <si>
    <t>Other Cash Outflow</t>
  </si>
  <si>
    <t>Other Cash Inflow</t>
  </si>
  <si>
    <t>Drybeans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</si>
  <si>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</si>
  <si>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</si>
  <si>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</si>
  <si>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</si>
  <si>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</si>
  <si>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</si>
  <si>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</si>
  <si>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</si>
  <si>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</si>
  <si>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</si>
  <si>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</si>
  <si>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</si>
  <si>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</si>
  <si>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Developed by: Andrew Swenson, NDSU Extension Service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</si>
  <si>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</si>
  <si>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</si>
  <si>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</si>
  <si>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</si>
  <si>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</si>
  <si>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>decoupled (direct and counter-cyclical) government payments because those payments are tied to historic farm</t>
  </si>
  <si>
    <t>program base acres and payment yields, not to current crop selection or production.  Refer to the paper</t>
  </si>
  <si>
    <t xml:space="preserve">publication of the crop budgets or the PDF file on the NDSU website for a full explanation of the crop budgets. </t>
  </si>
  <si>
    <t>Whole Farm Cash Flow:</t>
  </si>
  <si>
    <t xml:space="preserve">The &lt;Cashflow&gt; tab, next to the &lt;Intro&gt; tab at the bottom of this screen can be selected to estimate  </t>
  </si>
  <si>
    <t xml:space="preserve">the whole farm cashflow.  This worksheet consists of three tables.  The first table lists the market and LDP </t>
  </si>
  <si>
    <t xml:space="preserve">revenue, direct costs, and return over direct costs for each crop. (These items are linked from the individual </t>
  </si>
  <si>
    <t>crop budgets and must be edited from those budgets).  Enter the number of acres of each crop you expect</t>
  </si>
  <si>
    <t xml:space="preserve">calculated the same as profit. For example, depreciation is included in profit calculation but not cash flow, and </t>
  </si>
  <si>
    <t xml:space="preserve">principal payments are a cash outflow but not an expense.)  Cash outflows, other than direct costs, must be </t>
  </si>
  <si>
    <t xml:space="preserve">entered in the Cashflow Summary table.  Decoupled government payments must also be entered in this table. </t>
  </si>
  <si>
    <t>A table itemizing direct costs and providing totals by crop is available at the bottom of this worksheet.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</si>
  <si>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</si>
  <si>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</si>
  <si>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</si>
  <si>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</si>
  <si>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</si>
  <si>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>**NDSU and its entities makes no warranties, either expressed or implied, concerning this program.**</t>
  </si>
  <si>
    <t>Ret. Over</t>
  </si>
  <si>
    <t>Dir. Costs</t>
  </si>
  <si>
    <t>Cash available for family living, SE &amp; income taxes and investment</t>
  </si>
  <si>
    <t>Machinery P &amp; I Pmts</t>
  </si>
  <si>
    <t>Land P &amp; I Pmts</t>
  </si>
  <si>
    <t>Summary of Direct Costs</t>
  </si>
  <si>
    <t>Milling quality price</t>
  </si>
  <si>
    <t>Click Here</t>
  </si>
  <si>
    <t xml:space="preserve"> for Map of Crop Budget Regions</t>
  </si>
  <si>
    <t xml:space="preserve"> </t>
  </si>
  <si>
    <t>Or Copy</t>
  </si>
  <si>
    <t>http://www.ag.ndsu.edu/pubs/agecon/ecguides/budgetmap.html</t>
  </si>
  <si>
    <t>into your Web browser.</t>
  </si>
  <si>
    <r>
      <t xml:space="preserve">to grow.  </t>
    </r>
    <r>
      <rPr>
        <u val="single"/>
        <sz val="10"/>
        <color indexed="10"/>
        <rFont val="Arial"/>
        <family val="2"/>
      </rPr>
      <t>The</t>
    </r>
    <r>
      <rPr>
        <b/>
        <u val="single"/>
        <sz val="10"/>
        <color indexed="10"/>
        <rFont val="Arial"/>
        <family val="2"/>
      </rPr>
      <t xml:space="preserve"> </t>
    </r>
    <r>
      <rPr>
        <u val="single"/>
        <sz val="10"/>
        <color indexed="10"/>
        <rFont val="Arial"/>
        <family val="2"/>
      </rPr>
      <t>indirect costs in the budgets are not linked to the cash flow worksheet</t>
    </r>
    <r>
      <rPr>
        <sz val="10"/>
        <color indexed="10"/>
        <rFont val="Arial"/>
        <family val="2"/>
      </rPr>
      <t>.</t>
    </r>
    <r>
      <rPr>
        <sz val="10"/>
        <rFont val="Arial"/>
        <family val="2"/>
      </rPr>
      <t xml:space="preserve">  (Cashflow is not </t>
    </r>
  </si>
  <si>
    <t>Date:</t>
  </si>
  <si>
    <t>See direct cost summary below.</t>
  </si>
  <si>
    <t>Seed treatment and early season foliar fungicide</t>
  </si>
  <si>
    <t>Includes dessicant prior to straight cutting</t>
  </si>
  <si>
    <t>Fungicide for rust would cost $4 plus application</t>
  </si>
  <si>
    <t>Spraying for head feeding insects</t>
  </si>
  <si>
    <t>Two sprayings for head feeding insects</t>
  </si>
  <si>
    <t>Fungicide for white mold would cost about $18</t>
  </si>
  <si>
    <t>Includes pre-harvest dessicant</t>
  </si>
  <si>
    <t>Insecticide seed treatment for flea beetles</t>
  </si>
  <si>
    <t>Name:</t>
  </si>
  <si>
    <t>Wheat midge &amp; cereal grain aphid insect. would be $6</t>
  </si>
  <si>
    <t>Includes seed treatment for wireworn &amp; flea beetle</t>
  </si>
  <si>
    <t>Soybean aphid &amp; spider mite insect would be about $7</t>
  </si>
  <si>
    <t>Soil test, custom aerial application</t>
  </si>
  <si>
    <t>Soil test, two custom aerial applications</t>
  </si>
  <si>
    <t>North Dakota 2013 Projected Crop Budgets - North Central</t>
  </si>
  <si>
    <t>Market</t>
  </si>
  <si>
    <t xml:space="preserve">  Market Price</t>
  </si>
  <si>
    <t xml:space="preserve">  Market Price </t>
  </si>
  <si>
    <t>Malt price, feed quality occurs 35%, price est. is $4.81</t>
  </si>
  <si>
    <t>Yellow pea food quality. Estimate $10 green pea food quality</t>
  </si>
  <si>
    <t>and about $6.50 per bu. for feed quality.</t>
  </si>
  <si>
    <t>Yellow pea seed cost, use $54 cost/acre for green pea seed.</t>
  </si>
  <si>
    <t>seed treatment</t>
  </si>
  <si>
    <t>inoculant, rock roller rent, soil testing</t>
  </si>
  <si>
    <t>Fungicide for ascochyta/anthracnose would be about $16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</si>
</sst>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0.0"/>
    <numFmt numFmtId="167" formatCode="_(* #,##0.000_);_(* \(#,##0.000\);_(* &quot;-&quot;??_);_(@_)"/>
    <numFmt numFmtId="168" formatCode="_(* #,##0.0000_);_(* \(#,##0.0000\);_(* &quot;-&quot;??_);_(@_)"/>
    <numFmt numFmtId="169" formatCode="_(* #,##0.0_);_(* \(#,##0.0\);_(* &quot;-&quot;??_);_(@_)"/>
    <numFmt numFmtId="170" formatCode="_(* #,##0_);_(* \(#,##0\);_(* &quot;-&quot;??_);_(@_)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sz val="10"/>
      <color indexed="10"/>
      <name val="Arial"/>
      <family val="2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3" fontId="4" fillId="0" borderId="1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 quotePrefix="1">
      <alignment/>
    </xf>
    <xf numFmtId="3" fontId="0" fillId="0" borderId="16" xfId="0" applyNumberFormat="1" applyBorder="1" applyAlignment="1" quotePrefix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1" fontId="0" fillId="0" borderId="0" xfId="0" applyNumberFormat="1" applyBorder="1" applyAlignment="1" applyProtection="1">
      <alignment/>
      <protection/>
    </xf>
    <xf numFmtId="0" fontId="5" fillId="0" borderId="0" xfId="0" applyFont="1" applyAlignment="1" quotePrefix="1">
      <alignment horizontal="center"/>
    </xf>
    <xf numFmtId="0" fontId="1" fillId="0" borderId="0" xfId="53" applyAlignment="1" applyProtection="1">
      <alignment/>
      <protection/>
    </xf>
    <xf numFmtId="0" fontId="0" fillId="0" borderId="0" xfId="0" applyFont="1" applyAlignment="1">
      <alignment/>
    </xf>
    <xf numFmtId="0" fontId="0" fillId="0" borderId="18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 quotePrefix="1">
      <alignment/>
    </xf>
    <xf numFmtId="0" fontId="0" fillId="0" borderId="16" xfId="0" applyBorder="1" applyAlignment="1" quotePrefix="1">
      <alignment/>
    </xf>
    <xf numFmtId="0" fontId="0" fillId="0" borderId="21" xfId="0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50" fillId="0" borderId="0" xfId="0" applyFont="1" applyBorder="1" applyAlignment="1" quotePrefix="1">
      <alignment/>
    </xf>
    <xf numFmtId="0" fontId="50" fillId="0" borderId="16" xfId="0" applyFont="1" applyBorder="1" applyAlignment="1" quotePrefix="1">
      <alignment/>
    </xf>
    <xf numFmtId="0" fontId="0" fillId="0" borderId="0" xfId="0" applyFill="1" applyAlignment="1">
      <alignment/>
    </xf>
    <xf numFmtId="3" fontId="0" fillId="33" borderId="17" xfId="0" applyNumberFormat="1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14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1" fillId="0" borderId="0" xfId="53" applyAlignment="1" applyProtection="1">
      <alignment/>
      <protection/>
    </xf>
    <xf numFmtId="0" fontId="0" fillId="0" borderId="0" xfId="0" applyAlignment="1">
      <alignment/>
    </xf>
    <xf numFmtId="0" fontId="50" fillId="0" borderId="19" xfId="0" applyFont="1" applyBorder="1" applyAlignment="1" applyProtection="1">
      <alignment/>
      <protection locked="0"/>
    </xf>
    <xf numFmtId="0" fontId="50" fillId="0" borderId="0" xfId="0" applyFont="1" applyBorder="1" applyAlignment="1" applyProtection="1">
      <alignment/>
      <protection locked="0"/>
    </xf>
    <xf numFmtId="0" fontId="3" fillId="0" borderId="1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50" fillId="0" borderId="10" xfId="0" applyFont="1" applyBorder="1" applyAlignment="1" applyProtection="1">
      <alignment/>
      <protection locked="0"/>
    </xf>
    <xf numFmtId="0" fontId="51" fillId="0" borderId="10" xfId="0" applyFont="1" applyBorder="1" applyAlignment="1" applyProtection="1">
      <alignment horizontal="center"/>
      <protection locked="0"/>
    </xf>
    <xf numFmtId="0" fontId="50" fillId="0" borderId="0" xfId="0" applyFont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.ndsu.edu/pubs/agecon/ecguides/budgetmap.html" TargetMode="External" /><Relationship Id="rId2" Type="http://schemas.openxmlformats.org/officeDocument/2006/relationships/hyperlink" Target="http://www.ag.ndsu.edu/pubs/agecon/ecguides/budgetmap.html" TargetMode="External" /><Relationship Id="rId3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0" max="10" width="9.7109375" style="0" customWidth="1"/>
  </cols>
  <sheetData>
    <row r="1" spans="1:10" ht="15.75">
      <c r="A1" s="75" t="s">
        <v>155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12.75">
      <c r="A2" s="76" t="s">
        <v>101</v>
      </c>
      <c r="B2" s="76"/>
      <c r="C2" s="76"/>
      <c r="D2" s="76"/>
      <c r="E2" s="76"/>
      <c r="F2" s="76"/>
      <c r="G2" s="76"/>
      <c r="H2" s="76"/>
      <c r="I2" s="76"/>
      <c r="J2" s="76"/>
    </row>
    <row r="3" spans="1:8" ht="12.75">
      <c r="A3" s="40"/>
      <c r="B3" s="41"/>
      <c r="C3" s="42"/>
      <c r="D3" s="42"/>
      <c r="E3" s="42"/>
      <c r="F3" s="41"/>
      <c r="G3" s="41"/>
      <c r="H3" s="41"/>
    </row>
    <row r="4" spans="1:8" ht="12.75">
      <c r="A4" s="70" t="s">
        <v>102</v>
      </c>
      <c r="B4" s="43"/>
      <c r="C4" s="43"/>
      <c r="D4" s="43"/>
      <c r="E4" s="43"/>
      <c r="F4" s="43"/>
      <c r="G4" s="43"/>
      <c r="H4" s="43"/>
    </row>
    <row r="5" spans="1:8" ht="12.75">
      <c r="A5" s="18" t="s">
        <v>103</v>
      </c>
      <c r="B5" s="43"/>
      <c r="C5" s="43"/>
      <c r="D5" s="43"/>
      <c r="E5" s="43"/>
      <c r="F5" s="43"/>
      <c r="G5" s="43"/>
      <c r="H5" s="43"/>
    </row>
    <row r="6" spans="1:8" ht="12.75">
      <c r="A6" s="18" t="s">
        <v>104</v>
      </c>
      <c r="B6" s="43"/>
      <c r="C6" s="43"/>
      <c r="D6" s="43"/>
      <c r="E6" s="43"/>
      <c r="F6" s="43"/>
      <c r="G6" s="43"/>
      <c r="H6" s="43"/>
    </row>
    <row r="7" spans="1:8" ht="12.75">
      <c r="A7" s="18" t="s">
        <v>105</v>
      </c>
      <c r="B7" s="43"/>
      <c r="C7" s="43"/>
      <c r="D7" s="43"/>
      <c r="E7" s="43"/>
      <c r="F7" s="43"/>
      <c r="G7" s="43"/>
      <c r="H7" s="43"/>
    </row>
    <row r="8" spans="1:8" ht="12.75">
      <c r="A8" s="18" t="s">
        <v>106</v>
      </c>
      <c r="B8" s="43"/>
      <c r="C8" s="43"/>
      <c r="D8" s="43"/>
      <c r="E8" s="43"/>
      <c r="F8" s="43"/>
      <c r="G8" s="43"/>
      <c r="H8" s="43"/>
    </row>
    <row r="9" spans="1:8" ht="12.75">
      <c r="A9" s="18" t="s">
        <v>107</v>
      </c>
      <c r="B9" s="43"/>
      <c r="C9" s="43"/>
      <c r="D9" s="43"/>
      <c r="E9" s="43"/>
      <c r="F9" s="43"/>
      <c r="G9" s="43"/>
      <c r="H9" s="43"/>
    </row>
    <row r="10" spans="1:8" ht="12.75">
      <c r="A10" s="18" t="s">
        <v>108</v>
      </c>
      <c r="B10" s="43"/>
      <c r="C10" s="43"/>
      <c r="D10" s="43"/>
      <c r="E10" s="43"/>
      <c r="F10" s="43"/>
      <c r="G10" s="43"/>
      <c r="H10" s="43"/>
    </row>
    <row r="11" spans="1:8" ht="12.75">
      <c r="A11" s="18" t="s">
        <v>109</v>
      </c>
      <c r="B11" s="43"/>
      <c r="C11" s="43"/>
      <c r="D11" s="43"/>
      <c r="E11" s="43"/>
      <c r="F11" s="43"/>
      <c r="G11" s="43"/>
      <c r="H11" s="43"/>
    </row>
    <row r="12" spans="1:8" ht="12.75">
      <c r="A12" s="18"/>
      <c r="B12" s="43"/>
      <c r="C12" s="43"/>
      <c r="D12" s="43"/>
      <c r="E12" s="43"/>
      <c r="F12" s="43"/>
      <c r="G12" s="43"/>
      <c r="H12" s="43"/>
    </row>
    <row r="13" spans="1:8" ht="12.75">
      <c r="A13" s="70" t="s">
        <v>110</v>
      </c>
      <c r="B13" s="44"/>
      <c r="C13" s="44"/>
      <c r="D13" s="43"/>
      <c r="E13" s="43"/>
      <c r="F13" s="43"/>
      <c r="G13" s="43"/>
      <c r="H13" s="43"/>
    </row>
    <row r="14" spans="1:8" ht="12.75">
      <c r="A14" s="18" t="s">
        <v>111</v>
      </c>
      <c r="B14" s="43"/>
      <c r="C14" s="43"/>
      <c r="D14" s="43"/>
      <c r="E14" s="43"/>
      <c r="F14" s="43"/>
      <c r="G14" s="43"/>
      <c r="H14" s="43"/>
    </row>
    <row r="15" spans="1:8" ht="12.75">
      <c r="A15" s="18" t="s">
        <v>112</v>
      </c>
      <c r="B15" s="43"/>
      <c r="C15" s="43"/>
      <c r="D15" s="43"/>
      <c r="E15" s="43"/>
      <c r="F15" s="43"/>
      <c r="G15" s="43"/>
      <c r="H15" s="43"/>
    </row>
    <row r="16" spans="1:8" ht="12.75">
      <c r="A16" s="18" t="s">
        <v>113</v>
      </c>
      <c r="B16" s="43"/>
      <c r="C16" s="43"/>
      <c r="D16" s="43"/>
      <c r="E16" s="43"/>
      <c r="F16" s="43"/>
      <c r="G16" s="43"/>
      <c r="H16" s="43"/>
    </row>
    <row r="17" spans="1:8" ht="12.75">
      <c r="A17" s="18" t="s">
        <v>114</v>
      </c>
      <c r="B17" s="43"/>
      <c r="C17" s="43"/>
      <c r="D17" s="43"/>
      <c r="E17" s="43"/>
      <c r="F17" s="43"/>
      <c r="G17" s="43"/>
      <c r="H17" s="43"/>
    </row>
    <row r="18" spans="1:8" ht="12.75">
      <c r="A18" s="50" t="s">
        <v>138</v>
      </c>
      <c r="B18" s="43"/>
      <c r="C18" s="43"/>
      <c r="D18" s="43"/>
      <c r="E18" s="43"/>
      <c r="F18" s="43"/>
      <c r="G18" s="43"/>
      <c r="H18" s="43"/>
    </row>
    <row r="19" spans="1:8" ht="12.75">
      <c r="A19" s="18" t="s">
        <v>115</v>
      </c>
      <c r="B19" s="43"/>
      <c r="C19" s="43"/>
      <c r="E19" s="43"/>
      <c r="F19" s="43"/>
      <c r="G19" s="43"/>
      <c r="H19" s="43"/>
    </row>
    <row r="20" spans="1:8" ht="12.75">
      <c r="A20" s="18" t="s">
        <v>116</v>
      </c>
      <c r="B20" s="43"/>
      <c r="C20" s="43"/>
      <c r="D20" s="43"/>
      <c r="E20" s="43"/>
      <c r="F20" s="43"/>
      <c r="G20" s="43"/>
      <c r="H20" s="43"/>
    </row>
    <row r="21" spans="1:8" ht="12.75">
      <c r="A21" s="18" t="s">
        <v>117</v>
      </c>
      <c r="B21" s="43"/>
      <c r="C21" s="43"/>
      <c r="D21" s="43"/>
      <c r="E21" s="43"/>
      <c r="F21" s="43"/>
      <c r="G21" s="43"/>
      <c r="H21" s="43"/>
    </row>
    <row r="22" spans="1:8" ht="12.75">
      <c r="A22" s="18" t="s">
        <v>118</v>
      </c>
      <c r="B22" s="43"/>
      <c r="C22" s="43"/>
      <c r="D22" s="43"/>
      <c r="E22" s="43"/>
      <c r="F22" s="43"/>
      <c r="G22" s="43"/>
      <c r="H22" s="43"/>
    </row>
    <row r="23" spans="2:8" ht="12.75">
      <c r="B23" s="43"/>
      <c r="C23" s="43"/>
      <c r="D23" s="43"/>
      <c r="E23" s="43"/>
      <c r="F23" s="43"/>
      <c r="G23" s="43"/>
      <c r="H23" s="43"/>
    </row>
    <row r="24" spans="1:8" ht="12.75">
      <c r="A24" s="70" t="s">
        <v>119</v>
      </c>
      <c r="B24" s="43"/>
      <c r="C24" s="43"/>
      <c r="D24" s="43"/>
      <c r="E24" s="43"/>
      <c r="F24" s="43"/>
      <c r="G24" s="43"/>
      <c r="H24" s="43"/>
    </row>
    <row r="25" spans="1:8" ht="12.75">
      <c r="A25" s="18" t="s">
        <v>120</v>
      </c>
      <c r="B25" s="43"/>
      <c r="C25" s="43"/>
      <c r="D25" s="43"/>
      <c r="E25" s="43"/>
      <c r="F25" s="43"/>
      <c r="G25" s="43"/>
      <c r="H25" s="43"/>
    </row>
    <row r="26" spans="1:8" ht="12.75" customHeight="1">
      <c r="A26" s="18" t="s">
        <v>121</v>
      </c>
      <c r="B26" s="43"/>
      <c r="C26" s="43"/>
      <c r="D26" s="43"/>
      <c r="E26" s="43"/>
      <c r="F26" s="43"/>
      <c r="G26" s="43"/>
      <c r="H26" s="43"/>
    </row>
    <row r="27" spans="1:8" ht="12.75">
      <c r="A27" s="18" t="s">
        <v>122</v>
      </c>
      <c r="B27" s="43"/>
      <c r="C27" s="43"/>
      <c r="D27" s="43"/>
      <c r="E27" s="43"/>
      <c r="F27" s="43"/>
      <c r="G27" s="43"/>
      <c r="H27" s="43"/>
    </row>
    <row r="28" spans="1:8" ht="13.5">
      <c r="A28" s="18" t="s">
        <v>123</v>
      </c>
      <c r="B28" s="43"/>
      <c r="C28" s="43"/>
      <c r="D28" s="43"/>
      <c r="E28" s="43"/>
      <c r="F28" s="43"/>
      <c r="G28" s="43"/>
      <c r="H28" s="43"/>
    </row>
    <row r="29" spans="1:8" ht="12.75">
      <c r="A29" s="41"/>
      <c r="B29" s="41"/>
      <c r="C29" s="41"/>
      <c r="D29" s="41"/>
      <c r="E29" s="41"/>
      <c r="F29" s="41"/>
      <c r="G29" s="41"/>
      <c r="H29" s="41"/>
    </row>
    <row r="30" spans="1:8" ht="12.75">
      <c r="A30" s="41" t="s">
        <v>124</v>
      </c>
      <c r="B30" s="41"/>
      <c r="C30" s="41"/>
      <c r="D30" s="41"/>
      <c r="E30" s="41"/>
      <c r="F30" s="41"/>
      <c r="G30" s="41"/>
      <c r="H30" s="41"/>
    </row>
    <row r="31" spans="1:8" ht="12.75">
      <c r="A31" s="41"/>
      <c r="B31" s="41"/>
      <c r="C31" s="41"/>
      <c r="D31" s="41"/>
      <c r="E31" s="41"/>
      <c r="F31" s="41"/>
      <c r="G31" s="41"/>
      <c r="H31" s="41"/>
    </row>
    <row r="32" spans="1:8" ht="12.75">
      <c r="A32" s="49" t="s">
        <v>132</v>
      </c>
      <c r="B32" s="41" t="s">
        <v>133</v>
      </c>
      <c r="C32" s="41"/>
      <c r="D32" s="45"/>
      <c r="E32" s="41" t="s">
        <v>134</v>
      </c>
      <c r="F32" s="41"/>
      <c r="G32" s="41"/>
      <c r="H32" s="41"/>
    </row>
    <row r="33" spans="1:11" ht="12.75">
      <c r="A33" s="41" t="s">
        <v>135</v>
      </c>
      <c r="B33" s="77" t="s">
        <v>136</v>
      </c>
      <c r="C33" s="78"/>
      <c r="D33" s="78"/>
      <c r="E33" s="78"/>
      <c r="F33" s="78"/>
      <c r="G33" s="78"/>
      <c r="H33" s="41" t="s">
        <v>137</v>
      </c>
      <c r="I33" s="41"/>
      <c r="J33" s="41"/>
      <c r="K33" s="41"/>
    </row>
    <row r="34" spans="1:11" ht="12.7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</row>
    <row r="35" spans="1:11" ht="12.7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</row>
    <row r="36" spans="1:11" ht="12.7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</row>
  </sheetData>
  <sheetProtection sheet="1"/>
  <mergeCells count="3">
    <mergeCell ref="A1:J1"/>
    <mergeCell ref="A2:J2"/>
    <mergeCell ref="B33:G33"/>
  </mergeCells>
  <hyperlinks>
    <hyperlink ref="B33" r:id="rId1" display="http://www.ag.ndsu.edu/pubs/agecon/ecguides/budgetmap.html"/>
    <hyperlink ref="A32" r:id="rId2" display="Click Here"/>
  </hyperlinks>
  <printOptions/>
  <pageMargins left="0.75" right="0.75" top="1" bottom="1" header="0.5" footer="0.5"/>
  <pageSetup fitToHeight="1" fitToWidth="1" horizontalDpi="600" verticalDpi="600" orientation="portrait" scale="98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40</v>
      </c>
      <c r="B1" s="24" t="s">
        <v>0</v>
      </c>
      <c r="C1" s="74" t="s">
        <v>30</v>
      </c>
    </row>
    <row r="2" spans="1:3" ht="12.75">
      <c r="A2" t="s">
        <v>29</v>
      </c>
      <c r="B2" s="9">
        <v>1390</v>
      </c>
      <c r="C2" s="71"/>
    </row>
    <row r="3" spans="1:3" ht="12.75">
      <c r="A3" t="s">
        <v>157</v>
      </c>
      <c r="B3" s="10">
        <v>0.314</v>
      </c>
      <c r="C3" s="71"/>
    </row>
    <row r="4" spans="1:3" ht="12.75">
      <c r="A4" t="s">
        <v>28</v>
      </c>
      <c r="B4">
        <f>B2*B3</f>
        <v>436.46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43.56</v>
      </c>
      <c r="C7" s="73" t="s">
        <v>151</v>
      </c>
    </row>
    <row r="8" spans="1:3" ht="12.75">
      <c r="A8" s="1" t="s">
        <v>9</v>
      </c>
      <c r="B8" s="11">
        <v>33.5</v>
      </c>
      <c r="C8" s="71"/>
    </row>
    <row r="9" spans="1:3" ht="12.75">
      <c r="A9" s="1" t="s">
        <v>24</v>
      </c>
      <c r="B9" s="11">
        <v>0</v>
      </c>
      <c r="C9" s="71" t="s">
        <v>143</v>
      </c>
    </row>
    <row r="10" spans="1:3" ht="12.75">
      <c r="A10" s="1" t="s">
        <v>10</v>
      </c>
      <c r="B10" s="11">
        <v>14</v>
      </c>
      <c r="C10" s="71" t="s">
        <v>145</v>
      </c>
    </row>
    <row r="11" spans="1:3" ht="12.75">
      <c r="A11" s="1" t="s">
        <v>12</v>
      </c>
      <c r="B11" s="11">
        <v>40.98</v>
      </c>
      <c r="C11" s="71"/>
    </row>
    <row r="12" spans="1:3" ht="12.75">
      <c r="A12" s="1" t="s">
        <v>11</v>
      </c>
      <c r="B12" s="11">
        <v>21.3</v>
      </c>
      <c r="C12" s="71"/>
    </row>
    <row r="13" spans="1:3" ht="12.75">
      <c r="A13" s="1" t="s">
        <v>13</v>
      </c>
      <c r="B13" s="11">
        <v>19.56</v>
      </c>
      <c r="C13" s="71"/>
    </row>
    <row r="14" spans="1:3" ht="12.75">
      <c r="A14" s="1" t="s">
        <v>14</v>
      </c>
      <c r="B14" s="11">
        <v>17.62</v>
      </c>
      <c r="C14" s="71"/>
    </row>
    <row r="15" spans="1:3" ht="12.75">
      <c r="A15" s="1" t="s">
        <v>15</v>
      </c>
      <c r="B15" s="11">
        <v>2.78</v>
      </c>
      <c r="C15" s="71"/>
    </row>
    <row r="16" spans="1:3" ht="12.75">
      <c r="A16" s="1" t="s">
        <v>16</v>
      </c>
      <c r="B16" s="11">
        <v>16.5</v>
      </c>
      <c r="C16" s="71" t="s">
        <v>154</v>
      </c>
    </row>
    <row r="17" spans="1:3" ht="12.75">
      <c r="A17" s="1" t="s">
        <v>17</v>
      </c>
      <c r="B17" s="12">
        <v>4.83</v>
      </c>
      <c r="C17" s="71"/>
    </row>
    <row r="18" spans="1:3" ht="12.75">
      <c r="A18" t="s">
        <v>2</v>
      </c>
      <c r="B18" s="2">
        <f>SUM(B7:B17)</f>
        <v>214.63000000000002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7.38</v>
      </c>
      <c r="C21" s="71"/>
    </row>
    <row r="22" spans="1:3" ht="12.75">
      <c r="A22" s="1" t="s">
        <v>19</v>
      </c>
      <c r="B22" s="7">
        <v>22.15</v>
      </c>
      <c r="C22" s="71"/>
    </row>
    <row r="23" spans="1:3" ht="12.75">
      <c r="A23" s="1" t="s">
        <v>20</v>
      </c>
      <c r="B23" s="7">
        <v>13.21</v>
      </c>
      <c r="C23" s="71"/>
    </row>
    <row r="24" spans="1:3" ht="12.75">
      <c r="A24" s="1" t="s">
        <v>21</v>
      </c>
      <c r="B24" s="8">
        <v>50.2</v>
      </c>
      <c r="C24" s="71"/>
    </row>
    <row r="25" spans="1:3" ht="12.75">
      <c r="A25" t="s">
        <v>4</v>
      </c>
      <c r="B25" s="2">
        <f>SUM(B21:B24)</f>
        <v>92.94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307.57000000000005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128.88999999999993</v>
      </c>
      <c r="C29" s="71"/>
    </row>
    <row r="30" spans="2:3" ht="12.75">
      <c r="B30" s="2"/>
      <c r="C30" s="71"/>
    </row>
    <row r="31" spans="1:3" ht="12.75">
      <c r="A31" t="s">
        <v>6</v>
      </c>
      <c r="B31" s="25" t="s">
        <v>38</v>
      </c>
      <c r="C31" s="71"/>
    </row>
    <row r="32" spans="1:3" ht="12.75">
      <c r="A32" s="1" t="s">
        <v>22</v>
      </c>
      <c r="B32" s="13">
        <f>B18/B2</f>
        <v>0.15441007194244605</v>
      </c>
      <c r="C32" s="71"/>
    </row>
    <row r="33" spans="1:3" ht="12.75">
      <c r="A33" t="s">
        <v>23</v>
      </c>
      <c r="B33" s="13">
        <f>B25/B2</f>
        <v>0.06686330935251798</v>
      </c>
      <c r="C33" s="71"/>
    </row>
    <row r="34" spans="1:3" ht="12.75">
      <c r="A34" t="s">
        <v>27</v>
      </c>
      <c r="B34" s="13">
        <f>B27/B2</f>
        <v>0.22127338129496407</v>
      </c>
      <c r="C34" s="71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41</v>
      </c>
      <c r="B1" s="24" t="s">
        <v>0</v>
      </c>
      <c r="C1" s="74" t="s">
        <v>30</v>
      </c>
    </row>
    <row r="2" spans="1:3" ht="12.75">
      <c r="A2" t="s">
        <v>29</v>
      </c>
      <c r="B2" s="9">
        <v>1480</v>
      </c>
      <c r="C2" s="71"/>
    </row>
    <row r="3" spans="1:3" ht="12.75">
      <c r="A3" t="s">
        <v>157</v>
      </c>
      <c r="B3" s="10">
        <v>0.245</v>
      </c>
      <c r="C3" s="71"/>
    </row>
    <row r="4" spans="1:3" ht="12.75">
      <c r="A4" t="s">
        <v>28</v>
      </c>
      <c r="B4">
        <f>B2*B3</f>
        <v>362.59999999999997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47</v>
      </c>
      <c r="C7" s="71"/>
    </row>
    <row r="8" spans="1:3" ht="12.75">
      <c r="A8" s="1" t="s">
        <v>9</v>
      </c>
      <c r="B8" s="11">
        <v>19</v>
      </c>
      <c r="C8" s="71"/>
    </row>
    <row r="9" spans="1:3" ht="12.75">
      <c r="A9" s="1" t="s">
        <v>24</v>
      </c>
      <c r="B9" s="11">
        <v>0</v>
      </c>
      <c r="C9" s="71" t="s">
        <v>146</v>
      </c>
    </row>
    <row r="10" spans="1:3" ht="12.75">
      <c r="A10" s="1" t="s">
        <v>10</v>
      </c>
      <c r="B10" s="11">
        <v>0</v>
      </c>
      <c r="C10" s="71"/>
    </row>
    <row r="11" spans="1:3" ht="12.75">
      <c r="A11" s="1" t="s">
        <v>12</v>
      </c>
      <c r="B11" s="11">
        <v>78.9</v>
      </c>
      <c r="C11" s="71"/>
    </row>
    <row r="12" spans="1:3" ht="12.75">
      <c r="A12" s="1" t="s">
        <v>11</v>
      </c>
      <c r="B12" s="11">
        <v>14.7</v>
      </c>
      <c r="C12" s="71"/>
    </row>
    <row r="13" spans="1:3" ht="12.75">
      <c r="A13" s="1" t="s">
        <v>13</v>
      </c>
      <c r="B13" s="11">
        <v>18.13</v>
      </c>
      <c r="C13" s="71"/>
    </row>
    <row r="14" spans="1:3" ht="12.75">
      <c r="A14" s="1" t="s">
        <v>14</v>
      </c>
      <c r="B14" s="11">
        <v>17.44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1.5</v>
      </c>
      <c r="C16" s="71"/>
    </row>
    <row r="17" spans="1:3" ht="12.75">
      <c r="A17" s="1" t="s">
        <v>17</v>
      </c>
      <c r="B17" s="12">
        <v>4.52</v>
      </c>
      <c r="C17" s="71"/>
    </row>
    <row r="18" spans="1:3" ht="12.75">
      <c r="A18" t="s">
        <v>2</v>
      </c>
      <c r="B18" s="2">
        <f>SUM(B7:B17)</f>
        <v>201.19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6.91</v>
      </c>
      <c r="C21" s="71"/>
    </row>
    <row r="22" spans="1:3" ht="12.75">
      <c r="A22" s="1" t="s">
        <v>19</v>
      </c>
      <c r="B22" s="7">
        <v>20.64</v>
      </c>
      <c r="C22" s="71"/>
    </row>
    <row r="23" spans="1:3" ht="12.75">
      <c r="A23" s="1" t="s">
        <v>20</v>
      </c>
      <c r="B23" s="7">
        <v>12.16</v>
      </c>
      <c r="C23" s="71"/>
    </row>
    <row r="24" spans="1:3" ht="12.75">
      <c r="A24" s="1" t="s">
        <v>21</v>
      </c>
      <c r="B24" s="8">
        <v>50.2</v>
      </c>
      <c r="C24" s="71"/>
    </row>
    <row r="25" spans="1:3" ht="12.75">
      <c r="A25" t="s">
        <v>4</v>
      </c>
      <c r="B25" s="2">
        <f>SUM(B21:B24)</f>
        <v>89.91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291.1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71.49999999999994</v>
      </c>
      <c r="C29" s="71"/>
    </row>
    <row r="30" spans="2:3" ht="12.75">
      <c r="B30" s="2"/>
      <c r="C30" s="71"/>
    </row>
    <row r="31" spans="1:3" ht="12.75">
      <c r="A31" t="s">
        <v>6</v>
      </c>
      <c r="B31" s="25" t="s">
        <v>38</v>
      </c>
      <c r="C31" s="71"/>
    </row>
    <row r="32" spans="1:3" ht="12.75">
      <c r="A32" s="1" t="s">
        <v>22</v>
      </c>
      <c r="B32" s="13">
        <f>B18/B2</f>
        <v>0.13593918918918918</v>
      </c>
      <c r="C32" s="71"/>
    </row>
    <row r="33" spans="1:3" ht="12.75">
      <c r="A33" t="s">
        <v>23</v>
      </c>
      <c r="B33" s="13">
        <f>B25/B2</f>
        <v>0.06075</v>
      </c>
      <c r="C33" s="71"/>
    </row>
    <row r="34" spans="1:3" ht="12.75">
      <c r="A34" t="s">
        <v>27</v>
      </c>
      <c r="B34" s="13">
        <f>B27/B2</f>
        <v>0.1966891891891892</v>
      </c>
      <c r="C34" s="71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42</v>
      </c>
      <c r="B1" s="24" t="s">
        <v>0</v>
      </c>
      <c r="C1" s="74" t="s">
        <v>30</v>
      </c>
    </row>
    <row r="2" spans="1:3" ht="12.75">
      <c r="A2" t="s">
        <v>29</v>
      </c>
      <c r="B2" s="9">
        <v>20</v>
      </c>
      <c r="C2" s="71"/>
    </row>
    <row r="3" spans="1:3" ht="12.75">
      <c r="A3" t="s">
        <v>157</v>
      </c>
      <c r="B3" s="12">
        <v>13.09</v>
      </c>
      <c r="C3" s="71"/>
    </row>
    <row r="4" spans="1:3" ht="12.75">
      <c r="A4" t="s">
        <v>28</v>
      </c>
      <c r="B4" s="2">
        <f>B2*B3</f>
        <v>261.8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12.6</v>
      </c>
      <c r="C7" s="71"/>
    </row>
    <row r="8" spans="1:3" ht="12.75">
      <c r="A8" s="1" t="s">
        <v>9</v>
      </c>
      <c r="B8" s="11">
        <v>27.5</v>
      </c>
      <c r="C8" s="71"/>
    </row>
    <row r="9" spans="1:3" ht="12.75">
      <c r="A9" s="1" t="s">
        <v>24</v>
      </c>
      <c r="B9" s="11">
        <v>0</v>
      </c>
      <c r="C9" s="71"/>
    </row>
    <row r="10" spans="1:3" ht="12.75">
      <c r="A10" s="1" t="s">
        <v>10</v>
      </c>
      <c r="B10" s="11">
        <v>0</v>
      </c>
      <c r="C10" s="71"/>
    </row>
    <row r="11" spans="1:3" ht="12.75">
      <c r="A11" s="1" t="s">
        <v>12</v>
      </c>
      <c r="B11" s="11">
        <v>31.12</v>
      </c>
      <c r="C11" s="71"/>
    </row>
    <row r="12" spans="1:3" ht="12.75">
      <c r="A12" s="1" t="s">
        <v>11</v>
      </c>
      <c r="B12" s="11">
        <v>10</v>
      </c>
      <c r="C12" s="71"/>
    </row>
    <row r="13" spans="1:3" ht="12.75">
      <c r="A13" s="1" t="s">
        <v>13</v>
      </c>
      <c r="B13" s="11">
        <v>16.52</v>
      </c>
      <c r="C13" s="71"/>
    </row>
    <row r="14" spans="1:3" ht="12.75">
      <c r="A14" s="1" t="s">
        <v>14</v>
      </c>
      <c r="B14" s="11">
        <v>16.84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1.5</v>
      </c>
      <c r="C16" s="71"/>
    </row>
    <row r="17" spans="1:3" ht="12.75">
      <c r="A17" s="1" t="s">
        <v>17</v>
      </c>
      <c r="B17" s="12">
        <v>2.67</v>
      </c>
      <c r="C17" s="71"/>
    </row>
    <row r="18" spans="1:3" ht="12.75">
      <c r="A18" t="s">
        <v>2</v>
      </c>
      <c r="B18" s="2">
        <f>SUM(B7:B17)</f>
        <v>118.75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6.61</v>
      </c>
      <c r="C21" s="71"/>
    </row>
    <row r="22" spans="1:3" ht="12.75">
      <c r="A22" s="1" t="s">
        <v>19</v>
      </c>
      <c r="B22" s="7">
        <v>19.23</v>
      </c>
      <c r="C22" s="71"/>
    </row>
    <row r="23" spans="1:3" ht="12.75">
      <c r="A23" s="1" t="s">
        <v>20</v>
      </c>
      <c r="B23" s="7">
        <v>11.4</v>
      </c>
      <c r="C23" s="71"/>
    </row>
    <row r="24" spans="1:3" ht="12.75">
      <c r="A24" s="1" t="s">
        <v>21</v>
      </c>
      <c r="B24" s="8">
        <v>50.2</v>
      </c>
      <c r="C24" s="71"/>
    </row>
    <row r="25" spans="1:3" ht="12.75">
      <c r="A25" t="s">
        <v>4</v>
      </c>
      <c r="B25" s="2">
        <f>SUM(B21:B24)</f>
        <v>87.44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206.19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55.610000000000014</v>
      </c>
      <c r="C29" s="71"/>
    </row>
    <row r="30" spans="2:3" ht="12.75">
      <c r="B30" s="2"/>
      <c r="C30" s="71"/>
    </row>
    <row r="31" spans="1:3" ht="12.75">
      <c r="A31" t="s">
        <v>6</v>
      </c>
      <c r="B31" s="25" t="s">
        <v>7</v>
      </c>
      <c r="C31" s="71"/>
    </row>
    <row r="32" spans="1:3" ht="12.75">
      <c r="A32" s="1" t="s">
        <v>22</v>
      </c>
      <c r="B32" s="2">
        <f>B18/B2</f>
        <v>5.9375</v>
      </c>
      <c r="C32" s="71"/>
    </row>
    <row r="33" spans="1:3" ht="12.75">
      <c r="A33" t="s">
        <v>23</v>
      </c>
      <c r="B33" s="2">
        <f>B25/B2</f>
        <v>4.372</v>
      </c>
      <c r="C33" s="71"/>
    </row>
    <row r="34" spans="1:3" ht="12.75">
      <c r="A34" t="s">
        <v>27</v>
      </c>
      <c r="B34" s="2">
        <f>B27/B2</f>
        <v>10.3095</v>
      </c>
      <c r="C34" s="71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43</v>
      </c>
      <c r="B1" s="24" t="s">
        <v>0</v>
      </c>
      <c r="C1" s="74" t="s">
        <v>30</v>
      </c>
    </row>
    <row r="2" spans="1:3" ht="12.75">
      <c r="A2" t="s">
        <v>29</v>
      </c>
      <c r="B2" s="9">
        <v>35</v>
      </c>
      <c r="C2" s="71"/>
    </row>
    <row r="3" spans="1:3" ht="12.75">
      <c r="A3" t="s">
        <v>157</v>
      </c>
      <c r="B3" s="12">
        <v>8.52</v>
      </c>
      <c r="C3" s="71" t="s">
        <v>160</v>
      </c>
    </row>
    <row r="4" spans="1:3" ht="12.75">
      <c r="A4" t="s">
        <v>28</v>
      </c>
      <c r="B4" s="2">
        <f>B2*B3</f>
        <v>298.2</v>
      </c>
      <c r="C4" s="71" t="s">
        <v>161</v>
      </c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43.5</v>
      </c>
      <c r="C7" s="71" t="s">
        <v>162</v>
      </c>
    </row>
    <row r="8" spans="1:3" ht="12.75">
      <c r="A8" s="1" t="s">
        <v>9</v>
      </c>
      <c r="B8" s="11">
        <v>30.5</v>
      </c>
      <c r="C8" s="71"/>
    </row>
    <row r="9" spans="1:3" ht="12.75">
      <c r="A9" s="1" t="s">
        <v>24</v>
      </c>
      <c r="B9" s="11">
        <v>1.5</v>
      </c>
      <c r="C9" s="71" t="s">
        <v>163</v>
      </c>
    </row>
    <row r="10" spans="1:3" ht="12.75">
      <c r="A10" s="1" t="s">
        <v>10</v>
      </c>
      <c r="B10" s="11">
        <v>0</v>
      </c>
      <c r="C10" s="71"/>
    </row>
    <row r="11" spans="1:3" ht="12.75">
      <c r="A11" s="1" t="s">
        <v>12</v>
      </c>
      <c r="B11" s="11">
        <v>11.78</v>
      </c>
      <c r="C11" s="71"/>
    </row>
    <row r="12" spans="1:3" ht="12.75">
      <c r="A12" s="1" t="s">
        <v>11</v>
      </c>
      <c r="B12" s="11">
        <v>9.8</v>
      </c>
      <c r="C12" s="71"/>
    </row>
    <row r="13" spans="1:3" ht="12.75">
      <c r="A13" s="1" t="s">
        <v>13</v>
      </c>
      <c r="B13" s="11">
        <v>17.15</v>
      </c>
      <c r="C13" s="71"/>
    </row>
    <row r="14" spans="1:3" ht="12.75">
      <c r="A14" s="1" t="s">
        <v>14</v>
      </c>
      <c r="B14" s="11">
        <v>17.44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9.25</v>
      </c>
      <c r="C16" s="71" t="s">
        <v>164</v>
      </c>
    </row>
    <row r="17" spans="1:3" ht="12.75">
      <c r="A17" s="1" t="s">
        <v>17</v>
      </c>
      <c r="B17" s="12">
        <v>3.24</v>
      </c>
      <c r="C17" s="71"/>
    </row>
    <row r="18" spans="1:3" ht="12.75">
      <c r="A18" t="s">
        <v>2</v>
      </c>
      <c r="B18" s="2">
        <f>SUM(B7:B17)</f>
        <v>144.16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6.84</v>
      </c>
      <c r="C21" s="71"/>
    </row>
    <row r="22" spans="1:3" ht="12.75">
      <c r="A22" s="1" t="s">
        <v>19</v>
      </c>
      <c r="B22" s="7">
        <v>21.3</v>
      </c>
      <c r="C22" s="71"/>
    </row>
    <row r="23" spans="1:3" ht="12.75">
      <c r="A23" s="1" t="s">
        <v>20</v>
      </c>
      <c r="B23" s="7">
        <v>11.66</v>
      </c>
      <c r="C23" s="71"/>
    </row>
    <row r="24" spans="1:3" ht="12.75">
      <c r="A24" s="1" t="s">
        <v>21</v>
      </c>
      <c r="B24" s="8">
        <v>50.2</v>
      </c>
      <c r="C24" s="71"/>
    </row>
    <row r="25" spans="1:3" ht="12.75">
      <c r="A25" t="s">
        <v>4</v>
      </c>
      <c r="B25" s="2">
        <f>SUM(B21:B24)</f>
        <v>90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234.16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64.03999999999999</v>
      </c>
      <c r="C29" s="71"/>
    </row>
    <row r="30" spans="2:3" ht="12.75">
      <c r="B30" s="2"/>
      <c r="C30" s="71"/>
    </row>
    <row r="31" spans="1:3" ht="12.75">
      <c r="A31" t="s">
        <v>6</v>
      </c>
      <c r="B31" s="25" t="s">
        <v>7</v>
      </c>
      <c r="C31" s="71"/>
    </row>
    <row r="32" spans="1:3" ht="12.75">
      <c r="A32" s="1" t="s">
        <v>22</v>
      </c>
      <c r="B32" s="2">
        <f>B18/B2</f>
        <v>4.118857142857142</v>
      </c>
      <c r="C32" s="71"/>
    </row>
    <row r="33" spans="1:3" ht="12.75">
      <c r="A33" t="s">
        <v>23</v>
      </c>
      <c r="B33" s="2">
        <f>B25/B2</f>
        <v>2.5714285714285716</v>
      </c>
      <c r="C33" s="71"/>
    </row>
    <row r="34" spans="1:3" ht="12.75">
      <c r="A34" t="s">
        <v>27</v>
      </c>
      <c r="B34" s="2">
        <f>B27/B2</f>
        <v>6.690285714285714</v>
      </c>
      <c r="C34" s="71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44</v>
      </c>
      <c r="B1" s="24" t="s">
        <v>0</v>
      </c>
      <c r="C1" s="74" t="s">
        <v>30</v>
      </c>
    </row>
    <row r="2" spans="1:3" ht="12.75">
      <c r="A2" t="s">
        <v>29</v>
      </c>
      <c r="B2" s="9">
        <v>60</v>
      </c>
      <c r="C2" s="71"/>
    </row>
    <row r="3" spans="1:3" ht="12.75">
      <c r="A3" t="s">
        <v>157</v>
      </c>
      <c r="B3" s="12">
        <v>3.39</v>
      </c>
      <c r="C3" s="71"/>
    </row>
    <row r="4" spans="1:3" ht="12.75">
      <c r="A4" t="s">
        <v>28</v>
      </c>
      <c r="B4" s="2">
        <f>B2*B3</f>
        <v>203.4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13</v>
      </c>
      <c r="C7" s="71"/>
    </row>
    <row r="8" spans="1:3" ht="12.75">
      <c r="A8" s="1" t="s">
        <v>9</v>
      </c>
      <c r="B8" s="11">
        <v>8.5</v>
      </c>
      <c r="C8" s="71"/>
    </row>
    <row r="9" spans="1:3" ht="12.75">
      <c r="A9" s="1" t="s">
        <v>24</v>
      </c>
      <c r="B9" s="11">
        <v>0</v>
      </c>
      <c r="C9" s="71"/>
    </row>
    <row r="10" spans="1:3" ht="12.75">
      <c r="A10" s="1" t="s">
        <v>10</v>
      </c>
      <c r="B10" s="11">
        <v>0</v>
      </c>
      <c r="C10" s="71"/>
    </row>
    <row r="11" spans="1:3" ht="12.75">
      <c r="A11" s="1" t="s">
        <v>12</v>
      </c>
      <c r="B11" s="11">
        <v>49.59</v>
      </c>
      <c r="C11" s="71"/>
    </row>
    <row r="12" spans="1:3" ht="12.75">
      <c r="A12" s="1" t="s">
        <v>11</v>
      </c>
      <c r="B12" s="11">
        <v>11.5</v>
      </c>
      <c r="C12" s="71"/>
    </row>
    <row r="13" spans="1:3" ht="12.75">
      <c r="A13" s="1" t="s">
        <v>13</v>
      </c>
      <c r="B13" s="11">
        <v>21.35</v>
      </c>
      <c r="C13" s="71"/>
    </row>
    <row r="14" spans="1:3" ht="12.75">
      <c r="A14" s="1" t="s">
        <v>14</v>
      </c>
      <c r="B14" s="11">
        <v>19.01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1.5</v>
      </c>
      <c r="C16" s="71"/>
    </row>
    <row r="17" spans="1:3" ht="12.75">
      <c r="A17" s="1" t="s">
        <v>17</v>
      </c>
      <c r="B17" s="12">
        <v>2.86</v>
      </c>
      <c r="C17" s="71"/>
    </row>
    <row r="18" spans="1:3" ht="12.75">
      <c r="A18" t="s">
        <v>2</v>
      </c>
      <c r="B18" s="2">
        <f>SUM(B7:B17)</f>
        <v>127.31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7.73</v>
      </c>
      <c r="C21" s="71"/>
    </row>
    <row r="22" spans="1:3" ht="12.75">
      <c r="A22" s="1" t="s">
        <v>19</v>
      </c>
      <c r="B22" s="7">
        <v>23.05</v>
      </c>
      <c r="C22" s="71"/>
    </row>
    <row r="23" spans="1:3" ht="12.75">
      <c r="A23" s="1" t="s">
        <v>20</v>
      </c>
      <c r="B23" s="7">
        <v>13.86</v>
      </c>
      <c r="C23" s="71"/>
    </row>
    <row r="24" spans="1:3" ht="12.75">
      <c r="A24" s="1" t="s">
        <v>21</v>
      </c>
      <c r="B24" s="8">
        <v>50.2</v>
      </c>
      <c r="C24" s="71"/>
    </row>
    <row r="25" spans="1:3" ht="12.75">
      <c r="A25" t="s">
        <v>4</v>
      </c>
      <c r="B25" s="2">
        <f>SUM(B21:B24)</f>
        <v>94.84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222.15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-18.75</v>
      </c>
      <c r="C29" s="71"/>
    </row>
    <row r="30" spans="2:3" ht="12.75">
      <c r="B30" s="2"/>
      <c r="C30" s="71"/>
    </row>
    <row r="31" spans="1:3" ht="12.75">
      <c r="A31" t="s">
        <v>6</v>
      </c>
      <c r="B31" s="25" t="s">
        <v>7</v>
      </c>
      <c r="C31" s="71"/>
    </row>
    <row r="32" spans="1:3" ht="12.75">
      <c r="A32" s="1" t="s">
        <v>22</v>
      </c>
      <c r="B32" s="2">
        <f>B18/B2</f>
        <v>2.1218333333333335</v>
      </c>
      <c r="C32" s="71"/>
    </row>
    <row r="33" spans="1:3" ht="12.75">
      <c r="A33" t="s">
        <v>23</v>
      </c>
      <c r="B33" s="2">
        <f>B25/B2</f>
        <v>1.5806666666666667</v>
      </c>
      <c r="C33" s="71"/>
    </row>
    <row r="34" spans="1:3" ht="12.75">
      <c r="A34" t="s">
        <v>27</v>
      </c>
      <c r="B34" s="2">
        <f>B27/B2</f>
        <v>3.7025</v>
      </c>
      <c r="C34" s="71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45</v>
      </c>
      <c r="B1" s="24" t="s">
        <v>0</v>
      </c>
      <c r="C1" s="74" t="s">
        <v>30</v>
      </c>
    </row>
    <row r="2" spans="1:3" ht="12.75">
      <c r="A2" t="s">
        <v>29</v>
      </c>
      <c r="B2" s="9">
        <v>1370</v>
      </c>
      <c r="C2" s="71"/>
    </row>
    <row r="3" spans="1:3" ht="12.75">
      <c r="A3" t="s">
        <v>157</v>
      </c>
      <c r="B3" s="10">
        <v>0.2</v>
      </c>
      <c r="C3" s="71"/>
    </row>
    <row r="4" spans="1:3" ht="12.75">
      <c r="A4" t="s">
        <v>28</v>
      </c>
      <c r="B4" s="2">
        <f>B2*B3</f>
        <v>274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24.5</v>
      </c>
      <c r="C7" s="71"/>
    </row>
    <row r="8" spans="1:3" ht="12.75">
      <c r="A8" s="1" t="s">
        <v>9</v>
      </c>
      <c r="B8" s="11">
        <v>35</v>
      </c>
      <c r="C8" s="71" t="s">
        <v>147</v>
      </c>
    </row>
    <row r="9" spans="1:3" ht="12.75">
      <c r="A9" s="1" t="s">
        <v>24</v>
      </c>
      <c r="B9" s="11">
        <v>0</v>
      </c>
      <c r="C9" s="71" t="s">
        <v>165</v>
      </c>
    </row>
    <row r="10" spans="1:3" ht="12.75">
      <c r="A10" s="1" t="s">
        <v>10</v>
      </c>
      <c r="B10" s="11">
        <v>0</v>
      </c>
      <c r="C10" s="71"/>
    </row>
    <row r="11" spans="1:3" ht="12.75">
      <c r="A11" s="1" t="s">
        <v>12</v>
      </c>
      <c r="B11" s="11">
        <v>7.69</v>
      </c>
      <c r="C11" s="71"/>
    </row>
    <row r="12" spans="1:3" ht="12.75">
      <c r="A12" s="1" t="s">
        <v>11</v>
      </c>
      <c r="B12" s="11">
        <v>12.1</v>
      </c>
      <c r="C12" s="71"/>
    </row>
    <row r="13" spans="1:3" ht="12.75">
      <c r="A13" s="1" t="s">
        <v>13</v>
      </c>
      <c r="B13" s="11">
        <v>16.83</v>
      </c>
      <c r="C13" s="71"/>
    </row>
    <row r="14" spans="1:3" ht="12.75">
      <c r="A14" s="1" t="s">
        <v>14</v>
      </c>
      <c r="B14" s="11">
        <v>18.17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9.25</v>
      </c>
      <c r="C16" s="71"/>
    </row>
    <row r="17" spans="1:3" ht="12.75">
      <c r="A17" s="1" t="s">
        <v>17</v>
      </c>
      <c r="B17" s="12">
        <v>2.84</v>
      </c>
      <c r="C17" s="71"/>
    </row>
    <row r="18" spans="1:3" ht="12.75">
      <c r="A18" t="s">
        <v>2</v>
      </c>
      <c r="B18" s="2">
        <f>SUM(B7:B17)</f>
        <v>126.38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6.95</v>
      </c>
      <c r="C21" s="71"/>
    </row>
    <row r="22" spans="1:3" ht="12.75">
      <c r="A22" s="1" t="s">
        <v>19</v>
      </c>
      <c r="B22" s="7">
        <v>21.63</v>
      </c>
      <c r="C22" s="71"/>
    </row>
    <row r="23" spans="1:3" ht="12.75">
      <c r="A23" s="1" t="s">
        <v>20</v>
      </c>
      <c r="B23" s="7">
        <v>12.01</v>
      </c>
      <c r="C23" s="71"/>
    </row>
    <row r="24" spans="1:3" ht="12.75">
      <c r="A24" s="1" t="s">
        <v>21</v>
      </c>
      <c r="B24" s="8">
        <v>50.2</v>
      </c>
      <c r="C24" s="71"/>
    </row>
    <row r="25" spans="1:3" ht="12.75">
      <c r="A25" t="s">
        <v>4</v>
      </c>
      <c r="B25" s="2">
        <f>SUM(B21:B24)</f>
        <v>90.78999999999999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217.17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56.83000000000001</v>
      </c>
      <c r="C29" s="71"/>
    </row>
    <row r="30" spans="2:3" ht="12.75">
      <c r="B30" s="2"/>
      <c r="C30" s="71"/>
    </row>
    <row r="31" spans="1:3" ht="12.75">
      <c r="A31" t="s">
        <v>6</v>
      </c>
      <c r="B31" s="25" t="s">
        <v>38</v>
      </c>
      <c r="C31" s="71"/>
    </row>
    <row r="32" spans="1:3" ht="12.75">
      <c r="A32" s="1" t="s">
        <v>22</v>
      </c>
      <c r="B32" s="13">
        <f>B18/B2</f>
        <v>0.09224817518248175</v>
      </c>
      <c r="C32" s="71"/>
    </row>
    <row r="33" spans="1:3" ht="12.75">
      <c r="A33" t="s">
        <v>23</v>
      </c>
      <c r="B33" s="13">
        <f>B25/B2</f>
        <v>0.06627007299270073</v>
      </c>
      <c r="C33" s="71"/>
    </row>
    <row r="34" spans="1:3" ht="12.75">
      <c r="A34" t="s">
        <v>27</v>
      </c>
      <c r="B34" s="13">
        <f>B27/B2</f>
        <v>0.15851824817518248</v>
      </c>
      <c r="C34" s="71"/>
    </row>
  </sheetData>
  <sheetProtection sheet="1" objects="1" scenarios="1" selectLockedCells="1"/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46</v>
      </c>
      <c r="B1" s="24" t="s">
        <v>0</v>
      </c>
      <c r="C1" s="74" t="s">
        <v>30</v>
      </c>
    </row>
    <row r="2" spans="1:3" ht="12.75">
      <c r="A2" t="s">
        <v>29</v>
      </c>
      <c r="B2" s="9">
        <v>950</v>
      </c>
      <c r="C2" s="71"/>
    </row>
    <row r="3" spans="1:3" ht="12.75">
      <c r="A3" t="s">
        <v>157</v>
      </c>
      <c r="B3" s="10">
        <v>0.395</v>
      </c>
      <c r="C3" s="71"/>
    </row>
    <row r="4" spans="1:3" ht="12.75">
      <c r="A4" t="s">
        <v>28</v>
      </c>
      <c r="B4">
        <f>B2*B3</f>
        <v>375.25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20.4</v>
      </c>
      <c r="C7" s="71"/>
    </row>
    <row r="8" spans="1:3" ht="12.75">
      <c r="A8" s="1" t="s">
        <v>9</v>
      </c>
      <c r="B8" s="11">
        <v>18.5</v>
      </c>
      <c r="C8" s="71"/>
    </row>
    <row r="9" spans="1:3" ht="12.75">
      <c r="A9" s="1" t="s">
        <v>24</v>
      </c>
      <c r="B9" s="11">
        <v>0</v>
      </c>
      <c r="C9" s="71"/>
    </row>
    <row r="10" spans="1:3" ht="12.75">
      <c r="A10" s="1" t="s">
        <v>10</v>
      </c>
      <c r="B10" s="11">
        <v>6</v>
      </c>
      <c r="C10" s="71" t="s">
        <v>148</v>
      </c>
    </row>
    <row r="11" spans="1:3" ht="12.75">
      <c r="A11" s="1" t="s">
        <v>12</v>
      </c>
      <c r="B11" s="11">
        <v>36.34</v>
      </c>
      <c r="C11" s="71"/>
    </row>
    <row r="12" spans="1:3" ht="12.75">
      <c r="A12" s="1" t="s">
        <v>11</v>
      </c>
      <c r="B12" s="11">
        <v>20</v>
      </c>
      <c r="C12" s="71"/>
    </row>
    <row r="13" spans="1:3" ht="12.75">
      <c r="A13" s="1" t="s">
        <v>13</v>
      </c>
      <c r="B13" s="11">
        <v>18.06</v>
      </c>
      <c r="C13" s="71"/>
    </row>
    <row r="14" spans="1:3" ht="12.75">
      <c r="A14" s="1" t="s">
        <v>14</v>
      </c>
      <c r="B14" s="11">
        <v>17.9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1.5</v>
      </c>
      <c r="C16" s="71"/>
    </row>
    <row r="17" spans="1:3" ht="12.75">
      <c r="A17" s="1" t="s">
        <v>17</v>
      </c>
      <c r="B17" s="12">
        <v>3.19</v>
      </c>
      <c r="C17" s="71"/>
    </row>
    <row r="18" spans="1:3" ht="12.75">
      <c r="A18" t="s">
        <v>2</v>
      </c>
      <c r="B18" s="2">
        <f>SUM(B7:B17)</f>
        <v>141.89000000000001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7</v>
      </c>
      <c r="C21" s="71"/>
    </row>
    <row r="22" spans="1:3" ht="12.75">
      <c r="A22" s="1" t="s">
        <v>19</v>
      </c>
      <c r="B22" s="7">
        <v>21.04</v>
      </c>
      <c r="C22" s="71"/>
    </row>
    <row r="23" spans="1:3" ht="12.75">
      <c r="A23" s="1" t="s">
        <v>20</v>
      </c>
      <c r="B23" s="7">
        <v>12.79</v>
      </c>
      <c r="C23" s="71"/>
    </row>
    <row r="24" spans="1:3" ht="12.75">
      <c r="A24" s="1" t="s">
        <v>21</v>
      </c>
      <c r="B24" s="8">
        <v>50.2</v>
      </c>
      <c r="C24" s="71"/>
    </row>
    <row r="25" spans="1:3" ht="12.75">
      <c r="A25" t="s">
        <v>4</v>
      </c>
      <c r="B25" s="2">
        <f>SUM(B21:B24)</f>
        <v>91.03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232.92000000000002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142.32999999999998</v>
      </c>
      <c r="C29" s="71"/>
    </row>
    <row r="30" spans="2:3" ht="12.75">
      <c r="B30" s="2"/>
      <c r="C30" s="71"/>
    </row>
    <row r="31" spans="1:3" ht="12.75">
      <c r="A31" t="s">
        <v>6</v>
      </c>
      <c r="B31" s="25" t="s">
        <v>38</v>
      </c>
      <c r="C31" s="71"/>
    </row>
    <row r="32" spans="1:3" ht="12.75">
      <c r="A32" s="1" t="s">
        <v>22</v>
      </c>
      <c r="B32" s="13">
        <f>B18/B2</f>
        <v>0.14935789473684213</v>
      </c>
      <c r="C32" s="71"/>
    </row>
    <row r="33" spans="1:3" ht="12.75">
      <c r="A33" t="s">
        <v>23</v>
      </c>
      <c r="B33" s="13">
        <f>B25/B2</f>
        <v>0.09582105263157895</v>
      </c>
      <c r="C33" s="71"/>
    </row>
    <row r="34" spans="1:3" ht="12.75">
      <c r="A34" t="s">
        <v>27</v>
      </c>
      <c r="B34" s="13">
        <f>B27/B2</f>
        <v>0.24517894736842108</v>
      </c>
      <c r="C34" s="71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47</v>
      </c>
      <c r="B1" s="24" t="s">
        <v>0</v>
      </c>
      <c r="C1" s="74" t="s">
        <v>30</v>
      </c>
    </row>
    <row r="2" spans="1:3" ht="12.75">
      <c r="A2" t="s">
        <v>29</v>
      </c>
      <c r="B2" s="9">
        <v>950</v>
      </c>
      <c r="C2" s="71"/>
    </row>
    <row r="3" spans="1:3" ht="12.75">
      <c r="A3" t="s">
        <v>157</v>
      </c>
      <c r="B3" s="10">
        <v>0.283</v>
      </c>
      <c r="C3" s="71"/>
    </row>
    <row r="4" spans="1:3" ht="12.75">
      <c r="A4" t="s">
        <v>28</v>
      </c>
      <c r="B4" s="2">
        <f>B2*B3</f>
        <v>268.84999999999997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33.5</v>
      </c>
      <c r="C7" s="71"/>
    </row>
    <row r="8" spans="1:3" ht="12.75">
      <c r="A8" s="1" t="s">
        <v>9</v>
      </c>
      <c r="B8" s="11">
        <v>16.5</v>
      </c>
      <c r="C8" s="71"/>
    </row>
    <row r="9" spans="1:3" ht="12.75">
      <c r="A9" s="1" t="s">
        <v>24</v>
      </c>
      <c r="B9" s="11">
        <v>0</v>
      </c>
      <c r="C9" s="71"/>
    </row>
    <row r="10" spans="1:3" ht="12.75">
      <c r="A10" s="1" t="s">
        <v>10</v>
      </c>
      <c r="B10" s="11">
        <v>0</v>
      </c>
      <c r="C10" s="71"/>
    </row>
    <row r="11" spans="1:3" ht="12.75">
      <c r="A11" s="1" t="s">
        <v>12</v>
      </c>
      <c r="B11" s="11">
        <v>19.57</v>
      </c>
      <c r="C11" s="71"/>
    </row>
    <row r="12" spans="1:3" ht="12.75">
      <c r="A12" s="1" t="s">
        <v>11</v>
      </c>
      <c r="B12" s="11">
        <v>15</v>
      </c>
      <c r="C12" s="71"/>
    </row>
    <row r="13" spans="1:3" ht="12.75">
      <c r="A13" s="1" t="s">
        <v>13</v>
      </c>
      <c r="B13" s="11">
        <v>17.59</v>
      </c>
      <c r="C13" s="71"/>
    </row>
    <row r="14" spans="1:3" ht="12.75">
      <c r="A14" s="1" t="s">
        <v>14</v>
      </c>
      <c r="B14" s="11">
        <v>17.27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1.5</v>
      </c>
      <c r="C16" s="71"/>
    </row>
    <row r="17" spans="1:3" ht="12.75">
      <c r="A17" s="1" t="s">
        <v>17</v>
      </c>
      <c r="B17" s="12">
        <v>2.78</v>
      </c>
      <c r="C17" s="71"/>
    </row>
    <row r="18" spans="1:3" ht="12.75">
      <c r="A18" t="s">
        <v>2</v>
      </c>
      <c r="B18" s="2">
        <f>SUM(B7:B17)</f>
        <v>123.71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6.84</v>
      </c>
      <c r="C21" s="71"/>
    </row>
    <row r="22" spans="1:3" ht="12.75">
      <c r="A22" s="1" t="s">
        <v>19</v>
      </c>
      <c r="B22" s="7">
        <v>20.52</v>
      </c>
      <c r="C22" s="71"/>
    </row>
    <row r="23" spans="1:3" ht="12.75">
      <c r="A23" s="1" t="s">
        <v>20</v>
      </c>
      <c r="B23" s="7">
        <v>12.13</v>
      </c>
      <c r="C23" s="71"/>
    </row>
    <row r="24" spans="1:3" ht="12.75">
      <c r="A24" s="1" t="s">
        <v>21</v>
      </c>
      <c r="B24" s="8">
        <v>50.2</v>
      </c>
      <c r="C24" s="71"/>
    </row>
    <row r="25" spans="1:3" ht="12.75">
      <c r="A25" t="s">
        <v>4</v>
      </c>
      <c r="B25" s="2">
        <f>SUM(B21:B24)</f>
        <v>89.69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213.39999999999998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55.44999999999999</v>
      </c>
      <c r="C29" s="71"/>
    </row>
    <row r="30" spans="2:3" ht="12.75">
      <c r="B30" s="2"/>
      <c r="C30" s="71"/>
    </row>
    <row r="31" spans="1:3" ht="12.75">
      <c r="A31" t="s">
        <v>6</v>
      </c>
      <c r="B31" s="25" t="s">
        <v>38</v>
      </c>
      <c r="C31" s="71"/>
    </row>
    <row r="32" spans="1:3" ht="12.75">
      <c r="A32" s="1" t="s">
        <v>22</v>
      </c>
      <c r="B32" s="13">
        <f>B18/B2</f>
        <v>0.13022105263157893</v>
      </c>
      <c r="C32" s="71"/>
    </row>
    <row r="33" spans="1:3" ht="12.75">
      <c r="A33" t="s">
        <v>23</v>
      </c>
      <c r="B33" s="13">
        <f>B25/B2</f>
        <v>0.09441052631578947</v>
      </c>
      <c r="C33" s="71"/>
    </row>
    <row r="34" spans="1:3" ht="12.75">
      <c r="A34" t="s">
        <v>27</v>
      </c>
      <c r="B34" s="13">
        <f>B27/B2</f>
        <v>0.2246315789473684</v>
      </c>
      <c r="C34" s="71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48</v>
      </c>
      <c r="B1" s="24" t="s">
        <v>0</v>
      </c>
      <c r="C1" s="74" t="s">
        <v>30</v>
      </c>
    </row>
    <row r="2" spans="1:3" ht="12.75">
      <c r="A2" t="s">
        <v>29</v>
      </c>
      <c r="B2" s="9">
        <v>1300</v>
      </c>
      <c r="C2" s="71"/>
    </row>
    <row r="3" spans="1:3" ht="12.75">
      <c r="A3" t="s">
        <v>157</v>
      </c>
      <c r="B3" s="10">
        <v>0.185</v>
      </c>
      <c r="C3" s="71"/>
    </row>
    <row r="4" spans="1:3" ht="12.75">
      <c r="A4" t="s">
        <v>28</v>
      </c>
      <c r="B4" s="2">
        <f>B2*B3</f>
        <v>240.5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13.75</v>
      </c>
      <c r="C7" s="71"/>
    </row>
    <row r="8" spans="1:3" ht="12.75">
      <c r="A8" s="1" t="s">
        <v>9</v>
      </c>
      <c r="B8" s="11">
        <v>8.5</v>
      </c>
      <c r="C8" s="71"/>
    </row>
    <row r="9" spans="1:3" ht="12.75">
      <c r="A9" s="1" t="s">
        <v>24</v>
      </c>
      <c r="B9" s="11">
        <v>0</v>
      </c>
      <c r="C9" s="71"/>
    </row>
    <row r="10" spans="1:3" ht="12.75">
      <c r="A10" s="1" t="s">
        <v>10</v>
      </c>
      <c r="B10" s="11">
        <v>0</v>
      </c>
      <c r="C10" s="71"/>
    </row>
    <row r="11" spans="1:3" ht="12.75">
      <c r="A11" s="1" t="s">
        <v>12</v>
      </c>
      <c r="B11" s="11">
        <v>19.56</v>
      </c>
      <c r="C11" s="71"/>
    </row>
    <row r="12" spans="1:3" ht="12.75">
      <c r="A12" s="1" t="s">
        <v>11</v>
      </c>
      <c r="B12" s="11">
        <v>0</v>
      </c>
      <c r="C12" s="71"/>
    </row>
    <row r="13" spans="1:3" ht="12.75">
      <c r="A13" s="1" t="s">
        <v>13</v>
      </c>
      <c r="B13" s="11">
        <v>18.75</v>
      </c>
      <c r="C13" s="71"/>
    </row>
    <row r="14" spans="1:3" ht="12.75">
      <c r="A14" s="1" t="s">
        <v>14</v>
      </c>
      <c r="B14" s="11">
        <v>18.13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1.5</v>
      </c>
      <c r="C16" s="71"/>
    </row>
    <row r="17" spans="1:3" ht="12.75">
      <c r="A17" s="1" t="s">
        <v>17</v>
      </c>
      <c r="B17" s="12">
        <v>1.84</v>
      </c>
      <c r="C17" s="71"/>
    </row>
    <row r="18" spans="1:3" ht="12.75">
      <c r="A18" t="s">
        <v>2</v>
      </c>
      <c r="B18" s="2">
        <f>SUM(B7:B17)</f>
        <v>82.03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7.15</v>
      </c>
      <c r="C21" s="71"/>
    </row>
    <row r="22" spans="1:3" ht="12.75">
      <c r="A22" s="1" t="s">
        <v>19</v>
      </c>
      <c r="B22" s="7">
        <v>21.46</v>
      </c>
      <c r="C22" s="71"/>
    </row>
    <row r="23" spans="1:3" ht="12.75">
      <c r="A23" s="1" t="s">
        <v>20</v>
      </c>
      <c r="B23" s="7">
        <v>13.01</v>
      </c>
      <c r="C23" s="71"/>
    </row>
    <row r="24" spans="1:3" ht="12.75">
      <c r="A24" s="1" t="s">
        <v>21</v>
      </c>
      <c r="B24" s="8">
        <v>50.2</v>
      </c>
      <c r="C24" s="71"/>
    </row>
    <row r="25" spans="1:3" ht="12.75">
      <c r="A25" t="s">
        <v>4</v>
      </c>
      <c r="B25" s="2">
        <f>SUM(B21:B24)</f>
        <v>91.82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173.85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66.65</v>
      </c>
      <c r="C29" s="71"/>
    </row>
    <row r="30" spans="2:3" ht="12.75">
      <c r="B30" s="2"/>
      <c r="C30" s="71"/>
    </row>
    <row r="31" spans="1:3" ht="12.75">
      <c r="A31" t="s">
        <v>6</v>
      </c>
      <c r="B31" s="25" t="s">
        <v>7</v>
      </c>
      <c r="C31" s="71"/>
    </row>
    <row r="32" spans="1:3" ht="12.75">
      <c r="A32" s="1" t="s">
        <v>22</v>
      </c>
      <c r="B32" s="13">
        <f>B18/B2</f>
        <v>0.0631</v>
      </c>
      <c r="C32" s="71"/>
    </row>
    <row r="33" spans="1:3" ht="12.75">
      <c r="A33" t="s">
        <v>23</v>
      </c>
      <c r="B33" s="13">
        <f>B25/B2</f>
        <v>0.07063076923076922</v>
      </c>
      <c r="C33" s="71"/>
    </row>
    <row r="34" spans="1:3" ht="12.75">
      <c r="A34" t="s">
        <v>27</v>
      </c>
      <c r="B34" s="13">
        <f>B27/B2</f>
        <v>0.13373076923076924</v>
      </c>
      <c r="C34" s="71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49</v>
      </c>
      <c r="B1" s="24" t="s">
        <v>0</v>
      </c>
      <c r="C1" s="74" t="s">
        <v>30</v>
      </c>
    </row>
    <row r="2" spans="1:3" ht="12.75">
      <c r="A2" t="s">
        <v>29</v>
      </c>
      <c r="B2" s="9">
        <v>48</v>
      </c>
      <c r="C2" s="71"/>
    </row>
    <row r="3" spans="1:3" ht="12.75">
      <c r="A3" t="s">
        <v>157</v>
      </c>
      <c r="B3" s="10">
        <v>7.87</v>
      </c>
      <c r="C3" s="71"/>
    </row>
    <row r="4" spans="1:3" ht="12.75">
      <c r="A4" t="s">
        <v>28</v>
      </c>
      <c r="B4" s="2">
        <f>B2*B3</f>
        <v>377.76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11.25</v>
      </c>
      <c r="C7" s="71"/>
    </row>
    <row r="8" spans="1:3" ht="12.75">
      <c r="A8" s="1" t="s">
        <v>9</v>
      </c>
      <c r="B8" s="11">
        <v>22</v>
      </c>
      <c r="C8" s="71"/>
    </row>
    <row r="9" spans="1:3" ht="12.75">
      <c r="A9" s="1" t="s">
        <v>24</v>
      </c>
      <c r="B9" s="11">
        <v>9</v>
      </c>
      <c r="C9" s="71"/>
    </row>
    <row r="10" spans="1:3" ht="12.75">
      <c r="A10" s="1" t="s">
        <v>10</v>
      </c>
      <c r="B10" s="11">
        <v>0</v>
      </c>
      <c r="C10" s="71"/>
    </row>
    <row r="11" spans="1:3" ht="12.75">
      <c r="A11" s="1" t="s">
        <v>12</v>
      </c>
      <c r="B11" s="11">
        <v>85.8</v>
      </c>
      <c r="C11" s="71"/>
    </row>
    <row r="12" spans="1:3" ht="12.75">
      <c r="A12" s="1" t="s">
        <v>11</v>
      </c>
      <c r="B12" s="11">
        <v>19.9</v>
      </c>
      <c r="C12" s="71"/>
    </row>
    <row r="13" spans="1:3" ht="12.75">
      <c r="A13" s="1" t="s">
        <v>13</v>
      </c>
      <c r="B13" s="11">
        <v>17.68</v>
      </c>
      <c r="C13" s="71"/>
    </row>
    <row r="14" spans="1:3" ht="12.75">
      <c r="A14" s="1" t="s">
        <v>14</v>
      </c>
      <c r="B14" s="11">
        <v>16.18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7</v>
      </c>
      <c r="C16" s="71"/>
    </row>
    <row r="17" spans="1:3" ht="12.75">
      <c r="A17" s="1" t="s">
        <v>17</v>
      </c>
      <c r="B17" s="12">
        <v>4.34</v>
      </c>
      <c r="C17" s="71"/>
    </row>
    <row r="18" spans="1:3" ht="12.75">
      <c r="A18" t="s">
        <v>2</v>
      </c>
      <c r="B18" s="2">
        <f>SUM(B7:B17)</f>
        <v>193.15000000000003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6.64</v>
      </c>
      <c r="C21" s="71"/>
    </row>
    <row r="22" spans="1:3" ht="12.75">
      <c r="A22" s="1" t="s">
        <v>19</v>
      </c>
      <c r="B22" s="7">
        <v>19.03</v>
      </c>
      <c r="C22" s="71"/>
    </row>
    <row r="23" spans="1:3" ht="12.75">
      <c r="A23" s="1" t="s">
        <v>20</v>
      </c>
      <c r="B23" s="7">
        <v>10.58</v>
      </c>
      <c r="C23" s="71"/>
    </row>
    <row r="24" spans="1:3" ht="12.75">
      <c r="A24" s="1" t="s">
        <v>21</v>
      </c>
      <c r="B24" s="8">
        <v>50.2</v>
      </c>
      <c r="C24" s="71"/>
    </row>
    <row r="25" spans="1:3" ht="12.75">
      <c r="A25" t="s">
        <v>4</v>
      </c>
      <c r="B25" s="2">
        <f>SUM(B21:B24)</f>
        <v>86.45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279.6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98.15999999999997</v>
      </c>
      <c r="C29" s="71"/>
    </row>
    <row r="30" spans="2:3" ht="12.75">
      <c r="B30" s="2"/>
      <c r="C30" s="71"/>
    </row>
    <row r="31" spans="1:3" ht="12.75">
      <c r="A31" t="s">
        <v>6</v>
      </c>
      <c r="B31" s="25" t="s">
        <v>7</v>
      </c>
      <c r="C31" s="71"/>
    </row>
    <row r="32" spans="1:3" ht="12.75">
      <c r="A32" s="1" t="s">
        <v>22</v>
      </c>
      <c r="B32" s="2">
        <f>B18/B2</f>
        <v>4.023958333333334</v>
      </c>
      <c r="C32" s="71"/>
    </row>
    <row r="33" spans="1:3" ht="12.75">
      <c r="A33" t="s">
        <v>23</v>
      </c>
      <c r="B33" s="2">
        <f>B25/B2</f>
        <v>1.8010416666666667</v>
      </c>
      <c r="C33" s="71"/>
    </row>
    <row r="34" spans="1:3" ht="12.75">
      <c r="A34" t="s">
        <v>27</v>
      </c>
      <c r="B34" s="2">
        <f>B27/B2</f>
        <v>5.825</v>
      </c>
      <c r="C34" s="71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zoomScalePageLayoutView="0" workbookViewId="0" topLeftCell="A1">
      <selection activeCell="E3" sqref="E3"/>
    </sheetView>
  </sheetViews>
  <sheetFormatPr defaultColWidth="9.140625" defaultRowHeight="12.75"/>
  <cols>
    <col min="2" max="8" width="9.7109375" style="0" customWidth="1"/>
    <col min="9" max="12" width="8.421875" style="0" customWidth="1"/>
  </cols>
  <sheetData>
    <row r="1" spans="1:8" ht="12.75">
      <c r="A1" s="51"/>
      <c r="B1" s="52" t="s">
        <v>156</v>
      </c>
      <c r="C1" s="52" t="s">
        <v>69</v>
      </c>
      <c r="D1" s="52" t="s">
        <v>125</v>
      </c>
      <c r="E1" s="53" t="s">
        <v>77</v>
      </c>
      <c r="F1" s="52" t="s">
        <v>81</v>
      </c>
      <c r="G1" s="52" t="s">
        <v>82</v>
      </c>
      <c r="H1" s="54" t="s">
        <v>72</v>
      </c>
    </row>
    <row r="2" spans="1:8" ht="12.75">
      <c r="A2" s="55" t="s">
        <v>67</v>
      </c>
      <c r="B2" s="15" t="s">
        <v>68</v>
      </c>
      <c r="C2" s="15" t="s">
        <v>70</v>
      </c>
      <c r="D2" s="46" t="s">
        <v>126</v>
      </c>
      <c r="E2" s="16" t="s">
        <v>78</v>
      </c>
      <c r="F2" s="15" t="s">
        <v>78</v>
      </c>
      <c r="G2" s="15" t="s">
        <v>78</v>
      </c>
      <c r="H2" s="56" t="s">
        <v>71</v>
      </c>
    </row>
    <row r="3" spans="1:8" ht="12.75">
      <c r="A3" s="38" t="s">
        <v>52</v>
      </c>
      <c r="B3" s="47">
        <f>HRSW!B4</f>
        <v>321.15999999999997</v>
      </c>
      <c r="C3" s="47">
        <f>HRSW!B18</f>
        <v>167.38</v>
      </c>
      <c r="D3" s="17">
        <f>B3-C3</f>
        <v>153.77999999999997</v>
      </c>
      <c r="E3" s="19">
        <v>800</v>
      </c>
      <c r="F3" s="20">
        <f aca="true" t="shared" si="0" ref="F3:F20">B3*E3</f>
        <v>256927.99999999997</v>
      </c>
      <c r="G3" s="20">
        <f aca="true" t="shared" si="1" ref="G3:G20">E3*C3</f>
        <v>133904</v>
      </c>
      <c r="H3" s="31">
        <f>F3-G3</f>
        <v>123023.99999999997</v>
      </c>
    </row>
    <row r="4" spans="1:8" ht="12.75">
      <c r="A4" s="38" t="s">
        <v>53</v>
      </c>
      <c r="B4" s="47">
        <f>Durum!B4</f>
        <v>321.84</v>
      </c>
      <c r="C4" s="47">
        <f>Durum!B18</f>
        <v>168.76</v>
      </c>
      <c r="D4" s="17">
        <f aca="true" t="shared" si="2" ref="D4:D20">B4-C4</f>
        <v>153.07999999999998</v>
      </c>
      <c r="E4" s="19">
        <v>0</v>
      </c>
      <c r="F4" s="20">
        <f t="shared" si="0"/>
        <v>0</v>
      </c>
      <c r="G4" s="20">
        <f t="shared" si="1"/>
        <v>0</v>
      </c>
      <c r="H4" s="31">
        <f aca="true" t="shared" si="3" ref="H4:H20">F4-G4</f>
        <v>0</v>
      </c>
    </row>
    <row r="5" spans="1:8" ht="12.75">
      <c r="A5" s="38" t="s">
        <v>54</v>
      </c>
      <c r="B5" s="47">
        <f>Barley!B4</f>
        <v>375.84000000000003</v>
      </c>
      <c r="C5" s="47">
        <f>Barley!B18</f>
        <v>164.09</v>
      </c>
      <c r="D5" s="17">
        <f t="shared" si="2"/>
        <v>211.75000000000003</v>
      </c>
      <c r="E5" s="19">
        <v>600</v>
      </c>
      <c r="F5" s="20">
        <f t="shared" si="0"/>
        <v>225504.00000000003</v>
      </c>
      <c r="G5" s="20">
        <f t="shared" si="1"/>
        <v>98454</v>
      </c>
      <c r="H5" s="31">
        <f t="shared" si="3"/>
        <v>127050.00000000003</v>
      </c>
    </row>
    <row r="6" spans="1:8" ht="12.75">
      <c r="A6" s="38" t="s">
        <v>26</v>
      </c>
      <c r="B6" s="47">
        <f>Corn!B4</f>
        <v>501.3</v>
      </c>
      <c r="C6" s="47">
        <f>Corn!B18</f>
        <v>268.43</v>
      </c>
      <c r="D6" s="17">
        <f t="shared" si="2"/>
        <v>232.87</v>
      </c>
      <c r="E6" s="19">
        <v>200</v>
      </c>
      <c r="F6" s="20">
        <f t="shared" si="0"/>
        <v>100260</v>
      </c>
      <c r="G6" s="20">
        <f t="shared" si="1"/>
        <v>53686</v>
      </c>
      <c r="H6" s="31">
        <f t="shared" si="3"/>
        <v>46574</v>
      </c>
    </row>
    <row r="7" spans="1:8" ht="12.75">
      <c r="A7" s="38" t="s">
        <v>25</v>
      </c>
      <c r="B7" s="47">
        <f>Soyb!B4</f>
        <v>345.8</v>
      </c>
      <c r="C7" s="47">
        <f>Soyb!B18</f>
        <v>146.98000000000002</v>
      </c>
      <c r="D7" s="17">
        <f t="shared" si="2"/>
        <v>198.82</v>
      </c>
      <c r="E7" s="19">
        <v>200</v>
      </c>
      <c r="F7" s="20">
        <f t="shared" si="0"/>
        <v>69160</v>
      </c>
      <c r="G7" s="20">
        <f t="shared" si="1"/>
        <v>29396.000000000004</v>
      </c>
      <c r="H7" s="31">
        <f t="shared" si="3"/>
        <v>39764</v>
      </c>
    </row>
    <row r="8" spans="1:8" ht="12.75">
      <c r="A8" s="38" t="s">
        <v>87</v>
      </c>
      <c r="B8" s="47">
        <f>Drybean!B4</f>
        <v>435.2</v>
      </c>
      <c r="C8" s="47">
        <f>Drybean!B18</f>
        <v>205.44000000000003</v>
      </c>
      <c r="D8" s="17">
        <f t="shared" si="2"/>
        <v>229.75999999999996</v>
      </c>
      <c r="E8" s="19">
        <v>0</v>
      </c>
      <c r="F8" s="20">
        <f t="shared" si="0"/>
        <v>0</v>
      </c>
      <c r="G8" s="20">
        <f t="shared" si="1"/>
        <v>0</v>
      </c>
      <c r="H8" s="31">
        <f t="shared" si="3"/>
        <v>0</v>
      </c>
    </row>
    <row r="9" spans="1:8" ht="12.75">
      <c r="A9" s="38" t="s">
        <v>55</v>
      </c>
      <c r="B9" s="47">
        <f>Oil_SF!B4</f>
        <v>356.11</v>
      </c>
      <c r="C9" s="47">
        <f>Oil_SF!B18</f>
        <v>182.27999999999997</v>
      </c>
      <c r="D9" s="17">
        <f t="shared" si="2"/>
        <v>173.83000000000004</v>
      </c>
      <c r="E9" s="19">
        <v>0</v>
      </c>
      <c r="F9" s="20">
        <f t="shared" si="0"/>
        <v>0</v>
      </c>
      <c r="G9" s="20">
        <f t="shared" si="1"/>
        <v>0</v>
      </c>
      <c r="H9" s="31">
        <f t="shared" si="3"/>
        <v>0</v>
      </c>
    </row>
    <row r="10" spans="1:8" ht="12.75">
      <c r="A10" s="38" t="s">
        <v>56</v>
      </c>
      <c r="B10" s="47">
        <f>Conf_SF!B4</f>
        <v>436.46</v>
      </c>
      <c r="C10" s="47">
        <f>Conf_SF!B18</f>
        <v>214.63000000000002</v>
      </c>
      <c r="D10" s="17">
        <f t="shared" si="2"/>
        <v>221.82999999999996</v>
      </c>
      <c r="E10" s="19">
        <v>0</v>
      </c>
      <c r="F10" s="20">
        <f t="shared" si="0"/>
        <v>0</v>
      </c>
      <c r="G10" s="20">
        <f t="shared" si="1"/>
        <v>0</v>
      </c>
      <c r="H10" s="31">
        <f t="shared" si="3"/>
        <v>0</v>
      </c>
    </row>
    <row r="11" spans="1:8" ht="12.75">
      <c r="A11" s="38" t="s">
        <v>57</v>
      </c>
      <c r="B11" s="47">
        <f>Canola!B4</f>
        <v>362.59999999999997</v>
      </c>
      <c r="C11" s="47">
        <f>Canola!B18</f>
        <v>201.19</v>
      </c>
      <c r="D11" s="17">
        <f t="shared" si="2"/>
        <v>161.40999999999997</v>
      </c>
      <c r="E11" s="19">
        <v>400</v>
      </c>
      <c r="F11" s="20">
        <f t="shared" si="0"/>
        <v>145040</v>
      </c>
      <c r="G11" s="20">
        <f t="shared" si="1"/>
        <v>80476</v>
      </c>
      <c r="H11" s="31">
        <f t="shared" si="3"/>
        <v>64564</v>
      </c>
    </row>
    <row r="12" spans="1:8" ht="12.75">
      <c r="A12" s="38" t="s">
        <v>58</v>
      </c>
      <c r="B12" s="47">
        <f>Flax!B4</f>
        <v>261.8</v>
      </c>
      <c r="C12" s="47">
        <f>Flax!B18</f>
        <v>118.75</v>
      </c>
      <c r="D12" s="17">
        <f t="shared" si="2"/>
        <v>143.05</v>
      </c>
      <c r="E12" s="19">
        <v>0</v>
      </c>
      <c r="F12" s="20">
        <f t="shared" si="0"/>
        <v>0</v>
      </c>
      <c r="G12" s="20">
        <f t="shared" si="1"/>
        <v>0</v>
      </c>
      <c r="H12" s="31">
        <f t="shared" si="3"/>
        <v>0</v>
      </c>
    </row>
    <row r="13" spans="1:8" ht="12.75">
      <c r="A13" s="38" t="s">
        <v>61</v>
      </c>
      <c r="B13" s="47">
        <f>Peas!B4</f>
        <v>298.2</v>
      </c>
      <c r="C13" s="47">
        <f>Peas!B18</f>
        <v>144.16</v>
      </c>
      <c r="D13" s="17">
        <f t="shared" si="2"/>
        <v>154.04</v>
      </c>
      <c r="E13" s="19">
        <v>0</v>
      </c>
      <c r="F13" s="20">
        <f t="shared" si="0"/>
        <v>0</v>
      </c>
      <c r="G13" s="20">
        <f t="shared" si="1"/>
        <v>0</v>
      </c>
      <c r="H13" s="31">
        <f t="shared" si="3"/>
        <v>0</v>
      </c>
    </row>
    <row r="14" spans="1:8" ht="12.75">
      <c r="A14" s="38" t="s">
        <v>62</v>
      </c>
      <c r="B14" s="47">
        <f>Oats!B4</f>
        <v>203.4</v>
      </c>
      <c r="C14" s="47">
        <f>Oats!B18</f>
        <v>127.31</v>
      </c>
      <c r="D14" s="17">
        <f t="shared" si="2"/>
        <v>76.09</v>
      </c>
      <c r="E14" s="19">
        <v>0</v>
      </c>
      <c r="F14" s="20">
        <f t="shared" si="0"/>
        <v>0</v>
      </c>
      <c r="G14" s="20">
        <f t="shared" si="1"/>
        <v>0</v>
      </c>
      <c r="H14" s="31">
        <f t="shared" si="3"/>
        <v>0</v>
      </c>
    </row>
    <row r="15" spans="1:8" ht="12.75">
      <c r="A15" s="38" t="s">
        <v>63</v>
      </c>
      <c r="B15" s="47">
        <f>Lentil!B4</f>
        <v>274</v>
      </c>
      <c r="C15" s="47">
        <f>Lentil!B18</f>
        <v>126.38</v>
      </c>
      <c r="D15" s="17">
        <f t="shared" si="2"/>
        <v>147.62</v>
      </c>
      <c r="E15" s="19">
        <v>0</v>
      </c>
      <c r="F15" s="20">
        <f t="shared" si="0"/>
        <v>0</v>
      </c>
      <c r="G15" s="20">
        <f t="shared" si="1"/>
        <v>0</v>
      </c>
      <c r="H15" s="31">
        <f t="shared" si="3"/>
        <v>0</v>
      </c>
    </row>
    <row r="16" spans="1:8" ht="12.75">
      <c r="A16" s="38" t="s">
        <v>59</v>
      </c>
      <c r="B16" s="47">
        <f>Mustard!B4</f>
        <v>375.25</v>
      </c>
      <c r="C16" s="47">
        <f>Mustard!B18</f>
        <v>141.89000000000001</v>
      </c>
      <c r="D16" s="17">
        <f t="shared" si="2"/>
        <v>233.35999999999999</v>
      </c>
      <c r="E16" s="19">
        <v>0</v>
      </c>
      <c r="F16" s="20">
        <f t="shared" si="0"/>
        <v>0</v>
      </c>
      <c r="G16" s="20">
        <f t="shared" si="1"/>
        <v>0</v>
      </c>
      <c r="H16" s="31">
        <f t="shared" si="3"/>
        <v>0</v>
      </c>
    </row>
    <row r="17" spans="1:8" ht="12.75">
      <c r="A17" s="38" t="s">
        <v>60</v>
      </c>
      <c r="B17" s="47">
        <f>Buckwht!B4</f>
        <v>268.84999999999997</v>
      </c>
      <c r="C17" s="47">
        <f>Buckwht!B18</f>
        <v>123.71</v>
      </c>
      <c r="D17" s="17">
        <f t="shared" si="2"/>
        <v>145.14</v>
      </c>
      <c r="E17" s="19">
        <v>0</v>
      </c>
      <c r="F17" s="20">
        <f t="shared" si="0"/>
        <v>0</v>
      </c>
      <c r="G17" s="20">
        <f t="shared" si="1"/>
        <v>0</v>
      </c>
      <c r="H17" s="31">
        <f t="shared" si="3"/>
        <v>0</v>
      </c>
    </row>
    <row r="18" spans="1:8" ht="12.75">
      <c r="A18" s="38" t="s">
        <v>64</v>
      </c>
      <c r="B18" s="47">
        <f>Millet!B4</f>
        <v>240.5</v>
      </c>
      <c r="C18" s="47">
        <f>Millet!B18</f>
        <v>82.03</v>
      </c>
      <c r="D18" s="17">
        <f t="shared" si="2"/>
        <v>158.47</v>
      </c>
      <c r="E18" s="19">
        <v>0</v>
      </c>
      <c r="F18" s="20">
        <f t="shared" si="0"/>
        <v>0</v>
      </c>
      <c r="G18" s="20">
        <f t="shared" si="1"/>
        <v>0</v>
      </c>
      <c r="H18" s="31">
        <f t="shared" si="3"/>
        <v>0</v>
      </c>
    </row>
    <row r="19" spans="1:8" ht="12.75">
      <c r="A19" s="38" t="s">
        <v>65</v>
      </c>
      <c r="B19" s="47">
        <f>'Wint.Wht'!B4</f>
        <v>377.76</v>
      </c>
      <c r="C19" s="47">
        <f>'Wint.Wht'!B18</f>
        <v>193.15000000000003</v>
      </c>
      <c r="D19" s="17">
        <f t="shared" si="2"/>
        <v>184.60999999999996</v>
      </c>
      <c r="E19" s="19">
        <v>0</v>
      </c>
      <c r="F19" s="20">
        <f t="shared" si="0"/>
        <v>0</v>
      </c>
      <c r="G19" s="20">
        <f t="shared" si="1"/>
        <v>0</v>
      </c>
      <c r="H19" s="31">
        <f t="shared" si="3"/>
        <v>0</v>
      </c>
    </row>
    <row r="20" spans="1:8" ht="12.75">
      <c r="A20" s="38" t="s">
        <v>66</v>
      </c>
      <c r="B20" s="47">
        <f>Rye!B4</f>
        <v>290.64</v>
      </c>
      <c r="C20" s="47">
        <f>Rye!B18</f>
        <v>141.98</v>
      </c>
      <c r="D20" s="17">
        <f t="shared" si="2"/>
        <v>148.66</v>
      </c>
      <c r="E20" s="19">
        <v>0</v>
      </c>
      <c r="F20" s="20">
        <f t="shared" si="0"/>
        <v>0</v>
      </c>
      <c r="G20" s="20">
        <f t="shared" si="1"/>
        <v>0</v>
      </c>
      <c r="H20" s="31">
        <f t="shared" si="3"/>
        <v>0</v>
      </c>
    </row>
    <row r="21" spans="1:8" ht="12.75">
      <c r="A21" s="34" t="s">
        <v>83</v>
      </c>
      <c r="B21" s="14"/>
      <c r="C21" s="14"/>
      <c r="D21" s="14"/>
      <c r="E21" s="21">
        <f>SUM(E3:E20)</f>
        <v>2200</v>
      </c>
      <c r="F21" s="21">
        <f>SUM(F3:F20)</f>
        <v>796892</v>
      </c>
      <c r="G21" s="21">
        <f>SUM(G3:G20)</f>
        <v>395916</v>
      </c>
      <c r="H21" s="35">
        <f>SUM(H3:H20)</f>
        <v>400976</v>
      </c>
    </row>
    <row r="22" spans="1:7" ht="12.75">
      <c r="A22" s="4"/>
      <c r="B22" s="4"/>
      <c r="C22" s="4"/>
      <c r="D22" s="4"/>
      <c r="E22" s="17"/>
      <c r="F22" s="17"/>
      <c r="G22" s="17"/>
    </row>
    <row r="23" spans="1:8" ht="12.75">
      <c r="A23" s="3"/>
      <c r="B23" s="3"/>
      <c r="C23" s="81" t="s">
        <v>51</v>
      </c>
      <c r="D23" s="81"/>
      <c r="E23" s="81"/>
      <c r="F23" s="3"/>
      <c r="G23" s="3"/>
      <c r="H23" s="3"/>
    </row>
    <row r="24" spans="1:8" ht="12.75">
      <c r="A24" s="62" t="s">
        <v>79</v>
      </c>
      <c r="B24" s="63"/>
      <c r="C24" s="63"/>
      <c r="D24" s="64"/>
      <c r="E24" s="63" t="s">
        <v>80</v>
      </c>
      <c r="F24" s="63"/>
      <c r="G24" s="63"/>
      <c r="H24" s="57"/>
    </row>
    <row r="25" spans="1:8" ht="12.75">
      <c r="A25" s="82" t="s">
        <v>28</v>
      </c>
      <c r="B25" s="83"/>
      <c r="C25" s="20">
        <f>F21</f>
        <v>796892</v>
      </c>
      <c r="D25" s="4"/>
      <c r="E25" s="83" t="s">
        <v>74</v>
      </c>
      <c r="F25" s="83"/>
      <c r="G25" s="20">
        <f>G21</f>
        <v>395916</v>
      </c>
      <c r="H25" s="58"/>
    </row>
    <row r="26" spans="1:8" ht="12.75">
      <c r="A26" s="84" t="s">
        <v>84</v>
      </c>
      <c r="B26" s="85"/>
      <c r="C26" s="19">
        <v>0</v>
      </c>
      <c r="D26" s="65" t="s">
        <v>76</v>
      </c>
      <c r="E26" s="85" t="s">
        <v>128</v>
      </c>
      <c r="F26" s="85"/>
      <c r="G26" s="19">
        <v>45800</v>
      </c>
      <c r="H26" s="66" t="s">
        <v>76</v>
      </c>
    </row>
    <row r="27" spans="1:11" ht="12.75">
      <c r="A27" s="79"/>
      <c r="B27" s="80"/>
      <c r="C27" s="19">
        <v>0</v>
      </c>
      <c r="D27" s="4"/>
      <c r="E27" s="85" t="s">
        <v>73</v>
      </c>
      <c r="F27" s="85"/>
      <c r="G27" s="19">
        <v>110440</v>
      </c>
      <c r="H27" s="60"/>
      <c r="K27" s="67"/>
    </row>
    <row r="28" spans="1:8" ht="12.75">
      <c r="A28" s="79"/>
      <c r="B28" s="80"/>
      <c r="C28" s="19">
        <v>0</v>
      </c>
      <c r="D28" s="4"/>
      <c r="E28" s="85" t="s">
        <v>129</v>
      </c>
      <c r="F28" s="85"/>
      <c r="G28" s="19">
        <v>0</v>
      </c>
      <c r="H28" s="60"/>
    </row>
    <row r="29" spans="1:8" ht="12.75">
      <c r="A29" s="79"/>
      <c r="B29" s="80"/>
      <c r="C29" s="19">
        <v>0</v>
      </c>
      <c r="D29" s="4"/>
      <c r="E29" s="85" t="s">
        <v>75</v>
      </c>
      <c r="F29" s="85"/>
      <c r="G29" s="19">
        <v>0</v>
      </c>
      <c r="H29" s="60"/>
    </row>
    <row r="30" spans="1:8" ht="12.75">
      <c r="A30" s="79"/>
      <c r="B30" s="80"/>
      <c r="C30" s="19">
        <v>0</v>
      </c>
      <c r="D30" s="4"/>
      <c r="E30" s="80"/>
      <c r="F30" s="80"/>
      <c r="G30" s="19">
        <v>0</v>
      </c>
      <c r="H30" s="60"/>
    </row>
    <row r="31" spans="1:8" ht="12.75">
      <c r="A31" s="79"/>
      <c r="B31" s="80"/>
      <c r="C31" s="19">
        <v>0</v>
      </c>
      <c r="D31" s="4"/>
      <c r="E31" s="80"/>
      <c r="F31" s="80"/>
      <c r="G31" s="19">
        <v>0</v>
      </c>
      <c r="H31" s="60"/>
    </row>
    <row r="32" spans="1:8" ht="12.75">
      <c r="A32" s="79" t="s">
        <v>86</v>
      </c>
      <c r="B32" s="80"/>
      <c r="C32" s="23">
        <v>0</v>
      </c>
      <c r="D32" s="59"/>
      <c r="E32" s="80" t="s">
        <v>85</v>
      </c>
      <c r="F32" s="80"/>
      <c r="G32" s="23">
        <v>13000</v>
      </c>
      <c r="H32" s="60"/>
    </row>
    <row r="33" spans="1:8" ht="12.75">
      <c r="A33" s="38" t="s">
        <v>72</v>
      </c>
      <c r="B33" s="4"/>
      <c r="C33" s="20">
        <f>SUM(C25:C32)</f>
        <v>796892</v>
      </c>
      <c r="D33" s="4"/>
      <c r="E33" s="4" t="s">
        <v>72</v>
      </c>
      <c r="F33" s="4"/>
      <c r="G33" s="29">
        <f>SUM(G25:G32)</f>
        <v>565156</v>
      </c>
      <c r="H33" s="58"/>
    </row>
    <row r="34" spans="1:8" ht="12.75">
      <c r="A34" s="39" t="s">
        <v>127</v>
      </c>
      <c r="B34" s="3"/>
      <c r="C34" s="3"/>
      <c r="D34" s="3"/>
      <c r="E34" s="3"/>
      <c r="F34" s="3"/>
      <c r="G34" s="68">
        <f>C33-G33</f>
        <v>231736</v>
      </c>
      <c r="H34" s="61"/>
    </row>
    <row r="35" ht="12.75">
      <c r="G35" s="6"/>
    </row>
    <row r="36" spans="1:8" ht="12.75">
      <c r="A36" s="50" t="s">
        <v>149</v>
      </c>
      <c r="B36" s="86"/>
      <c r="C36" s="86"/>
      <c r="D36" s="86"/>
      <c r="E36" s="86"/>
      <c r="F36" s="69" t="s">
        <v>139</v>
      </c>
      <c r="G36" s="87"/>
      <c r="H36" s="87"/>
    </row>
    <row r="37" spans="3:6" ht="12.75">
      <c r="C37" s="48"/>
      <c r="D37" s="48"/>
      <c r="E37" s="48"/>
      <c r="F37" s="48"/>
    </row>
    <row r="38" spans="1:12" ht="12.75">
      <c r="A38" t="s">
        <v>30</v>
      </c>
      <c r="B38" s="88" t="s">
        <v>140</v>
      </c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40" ht="12.75">
      <c r="A40" t="s">
        <v>130</v>
      </c>
    </row>
    <row r="41" spans="1:12" ht="12.75">
      <c r="A41" s="26" t="s">
        <v>88</v>
      </c>
      <c r="B41" s="27" t="s">
        <v>89</v>
      </c>
      <c r="C41" s="27" t="s">
        <v>90</v>
      </c>
      <c r="D41" s="27" t="s">
        <v>91</v>
      </c>
      <c r="E41" s="27" t="s">
        <v>92</v>
      </c>
      <c r="F41" s="27" t="s">
        <v>93</v>
      </c>
      <c r="G41" s="27" t="s">
        <v>94</v>
      </c>
      <c r="H41" s="27" t="s">
        <v>95</v>
      </c>
      <c r="I41" s="27" t="s">
        <v>96</v>
      </c>
      <c r="J41" s="27" t="s">
        <v>97</v>
      </c>
      <c r="K41" s="27" t="s">
        <v>98</v>
      </c>
      <c r="L41" s="28" t="s">
        <v>99</v>
      </c>
    </row>
    <row r="42" spans="1:12" ht="12.75">
      <c r="A42" s="37" t="s">
        <v>52</v>
      </c>
      <c r="B42" s="29">
        <f>$E3*HRSW!$B7</f>
        <v>15840</v>
      </c>
      <c r="C42" s="29">
        <f>$E3*HRSW!$B8</f>
        <v>19440</v>
      </c>
      <c r="D42" s="29">
        <f>$E3*HRSW!$B9</f>
        <v>4400</v>
      </c>
      <c r="E42" s="29">
        <f>$E3*HRSW!$B10</f>
        <v>0</v>
      </c>
      <c r="F42" s="29">
        <f>$E3*HRSW!$B11</f>
        <v>48872</v>
      </c>
      <c r="G42" s="29">
        <f>$E3*HRSW!$B12</f>
        <v>13360</v>
      </c>
      <c r="H42" s="29">
        <f>$E3*HRSW!$B13</f>
        <v>14144</v>
      </c>
      <c r="I42" s="29">
        <f>$E3*HRSW!$B14</f>
        <v>13640</v>
      </c>
      <c r="J42" s="29">
        <f>$E3*HRSW!$B15</f>
        <v>0</v>
      </c>
      <c r="K42" s="29">
        <f>$E3*HRSW!$B16</f>
        <v>1200</v>
      </c>
      <c r="L42" s="30">
        <f>$E3*HRSW!$B17</f>
        <v>3008</v>
      </c>
    </row>
    <row r="43" spans="1:12" ht="12.75">
      <c r="A43" s="38" t="s">
        <v>53</v>
      </c>
      <c r="B43" s="20">
        <f>$E4*Durum!$B7</f>
        <v>0</v>
      </c>
      <c r="C43" s="20">
        <f>$E4*Durum!$B8</f>
        <v>0</v>
      </c>
      <c r="D43" s="20">
        <f>$E4*Durum!$B9</f>
        <v>0</v>
      </c>
      <c r="E43" s="20">
        <f>$E4*Durum!$B10</f>
        <v>0</v>
      </c>
      <c r="F43" s="20">
        <f>$E4*Durum!$B11</f>
        <v>0</v>
      </c>
      <c r="G43" s="20">
        <f>$E4*Durum!$B12</f>
        <v>0</v>
      </c>
      <c r="H43" s="20">
        <f>$E4*Durum!$B13</f>
        <v>0</v>
      </c>
      <c r="I43" s="20">
        <f>$E4*Durum!$B14</f>
        <v>0</v>
      </c>
      <c r="J43" s="20">
        <f>$E4*Durum!$B15</f>
        <v>0</v>
      </c>
      <c r="K43" s="20">
        <f>$E4*Durum!$B16</f>
        <v>0</v>
      </c>
      <c r="L43" s="31">
        <f>$E4*Durum!$B17</f>
        <v>0</v>
      </c>
    </row>
    <row r="44" spans="1:12" ht="12.75">
      <c r="A44" s="38" t="s">
        <v>54</v>
      </c>
      <c r="B44" s="20">
        <f>$E5*Barley!$B7</f>
        <v>9900</v>
      </c>
      <c r="C44" s="20">
        <f>$E5*Barley!$B8</f>
        <v>13200</v>
      </c>
      <c r="D44" s="20">
        <f>$E5*Barley!$B9</f>
        <v>3300</v>
      </c>
      <c r="E44" s="20">
        <f>$E5*Barley!$B10</f>
        <v>0</v>
      </c>
      <c r="F44" s="20">
        <f>$E5*Barley!$B11</f>
        <v>35190</v>
      </c>
      <c r="G44" s="20">
        <f>$E5*Barley!$B12</f>
        <v>9660</v>
      </c>
      <c r="H44" s="20">
        <f>$E5*Barley!$B13</f>
        <v>12714</v>
      </c>
      <c r="I44" s="20">
        <f>$E5*Barley!$B14</f>
        <v>11376</v>
      </c>
      <c r="J44" s="20">
        <f>$E5*Barley!$B15</f>
        <v>0</v>
      </c>
      <c r="K44" s="20">
        <f>$E5*Barley!$B16</f>
        <v>900</v>
      </c>
      <c r="L44" s="31">
        <f>$E5*Barley!$B17</f>
        <v>2214</v>
      </c>
    </row>
    <row r="45" spans="1:12" ht="12.75">
      <c r="A45" s="38" t="s">
        <v>26</v>
      </c>
      <c r="B45" s="20">
        <f>$E6*Corn!$B7</f>
        <v>13347.999999999998</v>
      </c>
      <c r="C45" s="20">
        <f>$E6*Corn!$B8</f>
        <v>3500</v>
      </c>
      <c r="D45" s="20">
        <f>$E6*Corn!$B9</f>
        <v>0</v>
      </c>
      <c r="E45" s="20">
        <f>$E6*Corn!$B10</f>
        <v>0</v>
      </c>
      <c r="F45" s="20">
        <f>$E6*Corn!$B11</f>
        <v>16112</v>
      </c>
      <c r="G45" s="20">
        <f>$E6*Corn!$B12</f>
        <v>6260</v>
      </c>
      <c r="H45" s="20">
        <f>$E6*Corn!$B13</f>
        <v>5164</v>
      </c>
      <c r="I45" s="20">
        <f>$E6*Corn!$B14</f>
        <v>4194</v>
      </c>
      <c r="J45" s="20">
        <f>$E6*Corn!$B15</f>
        <v>3600</v>
      </c>
      <c r="K45" s="20">
        <f>$E6*Corn!$B16</f>
        <v>300</v>
      </c>
      <c r="L45" s="31">
        <f>$E6*Corn!$B17</f>
        <v>1208</v>
      </c>
    </row>
    <row r="46" spans="1:12" ht="12.75">
      <c r="A46" s="38" t="s">
        <v>25</v>
      </c>
      <c r="B46" s="20">
        <f>$E7*Soyb!$B7</f>
        <v>12950</v>
      </c>
      <c r="C46" s="20">
        <f>$E7*Soyb!$B8</f>
        <v>3500</v>
      </c>
      <c r="D46" s="20">
        <f>$E7*Soyb!$B9</f>
        <v>0</v>
      </c>
      <c r="E46" s="20">
        <f>$E7*Soyb!$B10</f>
        <v>0</v>
      </c>
      <c r="F46" s="20">
        <f>$E7*Soyb!$B11</f>
        <v>1628</v>
      </c>
      <c r="G46" s="20">
        <f>$E7*Soyb!$B12</f>
        <v>3240</v>
      </c>
      <c r="H46" s="20">
        <f>$E7*Soyb!$B13</f>
        <v>2922</v>
      </c>
      <c r="I46" s="20">
        <f>$E7*Soyb!$B14</f>
        <v>3046</v>
      </c>
      <c r="J46" s="20">
        <f>$E7*Soyb!$B15</f>
        <v>0</v>
      </c>
      <c r="K46" s="20">
        <f>$E7*Soyb!$B16</f>
        <v>1450</v>
      </c>
      <c r="L46" s="31">
        <f>$E7*Soyb!$B17</f>
        <v>660</v>
      </c>
    </row>
    <row r="47" spans="1:12" ht="12.75">
      <c r="A47" s="38" t="s">
        <v>87</v>
      </c>
      <c r="B47" s="20">
        <f>$E8*Drybean!$B7</f>
        <v>0</v>
      </c>
      <c r="C47" s="20">
        <f>$E8*Drybean!$B8</f>
        <v>0</v>
      </c>
      <c r="D47" s="20">
        <f>$E8*Drybean!$B9</f>
        <v>0</v>
      </c>
      <c r="E47" s="20">
        <f>$E8*Drybean!$B10</f>
        <v>0</v>
      </c>
      <c r="F47" s="20">
        <f>$E8*Drybean!$B11</f>
        <v>0</v>
      </c>
      <c r="G47" s="20">
        <f>$E8*Drybean!$B12</f>
        <v>0</v>
      </c>
      <c r="H47" s="20">
        <f>$E8*Drybean!$B13</f>
        <v>0</v>
      </c>
      <c r="I47" s="20">
        <f>$E8*Drybean!$B14</f>
        <v>0</v>
      </c>
      <c r="J47" s="20">
        <f>$E8*Drybean!$B15</f>
        <v>0</v>
      </c>
      <c r="K47" s="20">
        <f>$E8*Drybean!$B16</f>
        <v>0</v>
      </c>
      <c r="L47" s="31">
        <f>$E8*Drybean!$B17</f>
        <v>0</v>
      </c>
    </row>
    <row r="48" spans="1:12" ht="12.75">
      <c r="A48" s="38" t="s">
        <v>55</v>
      </c>
      <c r="B48" s="20">
        <f>$E9*Oil_SF!$B7</f>
        <v>0</v>
      </c>
      <c r="C48" s="20">
        <f>$E9*Oil_SF!$B8</f>
        <v>0</v>
      </c>
      <c r="D48" s="20">
        <f>$E9*Oil_SF!$B9</f>
        <v>0</v>
      </c>
      <c r="E48" s="20">
        <f>$E9*Oil_SF!$B10</f>
        <v>0</v>
      </c>
      <c r="F48" s="20">
        <f>$E9*Oil_SF!$B11</f>
        <v>0</v>
      </c>
      <c r="G48" s="20">
        <f>$E9*Oil_SF!$B12</f>
        <v>0</v>
      </c>
      <c r="H48" s="20">
        <f>$E9*Oil_SF!$B13</f>
        <v>0</v>
      </c>
      <c r="I48" s="20">
        <f>$E9*Oil_SF!$B14</f>
        <v>0</v>
      </c>
      <c r="J48" s="20">
        <f>$E9*Oil_SF!$B15</f>
        <v>0</v>
      </c>
      <c r="K48" s="20">
        <f>$E9*Oil_SF!$B16</f>
        <v>0</v>
      </c>
      <c r="L48" s="31">
        <f>$E9*Oil_SF!$B17</f>
        <v>0</v>
      </c>
    </row>
    <row r="49" spans="1:12" ht="12.75">
      <c r="A49" s="38" t="s">
        <v>56</v>
      </c>
      <c r="B49" s="20">
        <f>$E10*Conf_SF!$B7</f>
        <v>0</v>
      </c>
      <c r="C49" s="20">
        <f>$E10*Conf_SF!$B8</f>
        <v>0</v>
      </c>
      <c r="D49" s="20">
        <f>$E10*Conf_SF!$B9</f>
        <v>0</v>
      </c>
      <c r="E49" s="20">
        <f>$E10*Conf_SF!$B10</f>
        <v>0</v>
      </c>
      <c r="F49" s="20">
        <f>$E10*Conf_SF!$B11</f>
        <v>0</v>
      </c>
      <c r="G49" s="20">
        <f>$E10*Conf_SF!$B12</f>
        <v>0</v>
      </c>
      <c r="H49" s="20">
        <f>$E10*Conf_SF!$B13</f>
        <v>0</v>
      </c>
      <c r="I49" s="20">
        <f>$E10*Conf_SF!$B14</f>
        <v>0</v>
      </c>
      <c r="J49" s="20">
        <f>$E10*Conf_SF!$B15</f>
        <v>0</v>
      </c>
      <c r="K49" s="20">
        <f>$E10*Conf_SF!$B16</f>
        <v>0</v>
      </c>
      <c r="L49" s="31">
        <f>$E10*Conf_SF!$B17</f>
        <v>0</v>
      </c>
    </row>
    <row r="50" spans="1:12" ht="12.75">
      <c r="A50" s="38" t="s">
        <v>57</v>
      </c>
      <c r="B50" s="20">
        <f>$E11*Canola!$B7</f>
        <v>18800</v>
      </c>
      <c r="C50" s="20">
        <f>$E11*Canola!$B8</f>
        <v>7600</v>
      </c>
      <c r="D50" s="20">
        <f>$E11*Canola!$B9</f>
        <v>0</v>
      </c>
      <c r="E50" s="20">
        <f>$E11*Canola!$B10</f>
        <v>0</v>
      </c>
      <c r="F50" s="20">
        <f>$E11*Canola!$B11</f>
        <v>31560.000000000004</v>
      </c>
      <c r="G50" s="20">
        <f>$E11*Canola!$B12</f>
        <v>5880</v>
      </c>
      <c r="H50" s="20">
        <f>$E11*Canola!$B13</f>
        <v>7252</v>
      </c>
      <c r="I50" s="20">
        <f>$E11*Canola!$B14</f>
        <v>6976.000000000001</v>
      </c>
      <c r="J50" s="20">
        <f>$E11*Canola!$B15</f>
        <v>0</v>
      </c>
      <c r="K50" s="20">
        <f>$E11*Canola!$B16</f>
        <v>600</v>
      </c>
      <c r="L50" s="31">
        <f>$E11*Canola!$B17</f>
        <v>1807.9999999999998</v>
      </c>
    </row>
    <row r="51" spans="1:12" ht="12.75">
      <c r="A51" s="38" t="s">
        <v>58</v>
      </c>
      <c r="B51" s="20">
        <f>$E12*Flax!$B7</f>
        <v>0</v>
      </c>
      <c r="C51" s="20">
        <f>$E12*Flax!$B8</f>
        <v>0</v>
      </c>
      <c r="D51" s="20">
        <f>$E12*Flax!$B9</f>
        <v>0</v>
      </c>
      <c r="E51" s="20">
        <f>$E12*Flax!$B10</f>
        <v>0</v>
      </c>
      <c r="F51" s="20">
        <f>$E12*Flax!$B11</f>
        <v>0</v>
      </c>
      <c r="G51" s="20">
        <f>$E12*Flax!$B12</f>
        <v>0</v>
      </c>
      <c r="H51" s="20">
        <f>$E12*Flax!$B13</f>
        <v>0</v>
      </c>
      <c r="I51" s="20">
        <f>$E12*Flax!$B14</f>
        <v>0</v>
      </c>
      <c r="J51" s="20">
        <f>$E12*Flax!$B15</f>
        <v>0</v>
      </c>
      <c r="K51" s="20">
        <f>$E12*Flax!$B16</f>
        <v>0</v>
      </c>
      <c r="L51" s="31">
        <f>$E12*Flax!$B17</f>
        <v>0</v>
      </c>
    </row>
    <row r="52" spans="1:12" ht="12.75">
      <c r="A52" s="38" t="s">
        <v>61</v>
      </c>
      <c r="B52" s="20">
        <f>$E13*Peas!$B7</f>
        <v>0</v>
      </c>
      <c r="C52" s="20">
        <f>$E13*Peas!$B8</f>
        <v>0</v>
      </c>
      <c r="D52" s="20">
        <f>$E13*Peas!$B9</f>
        <v>0</v>
      </c>
      <c r="E52" s="20">
        <f>$E13*Peas!$B10</f>
        <v>0</v>
      </c>
      <c r="F52" s="20">
        <f>$E13*Peas!$B11</f>
        <v>0</v>
      </c>
      <c r="G52" s="20">
        <f>$E13*Peas!$B12</f>
        <v>0</v>
      </c>
      <c r="H52" s="20">
        <f>$E13*Peas!$B13</f>
        <v>0</v>
      </c>
      <c r="I52" s="20">
        <f>$E13*Peas!$B14</f>
        <v>0</v>
      </c>
      <c r="J52" s="20">
        <f>$E13*Peas!$B15</f>
        <v>0</v>
      </c>
      <c r="K52" s="20">
        <f>$E13*Peas!$B16</f>
        <v>0</v>
      </c>
      <c r="L52" s="31">
        <f>$E13*Peas!$B17</f>
        <v>0</v>
      </c>
    </row>
    <row r="53" spans="1:12" ht="12.75">
      <c r="A53" s="38" t="s">
        <v>62</v>
      </c>
      <c r="B53" s="32">
        <f>$E14*Oats!$B7</f>
        <v>0</v>
      </c>
      <c r="C53" s="20">
        <f>$E14*Oats!$B8</f>
        <v>0</v>
      </c>
      <c r="D53" s="20">
        <f>$E14*Oats!$B9</f>
        <v>0</v>
      </c>
      <c r="E53" s="20">
        <f>$E14*Oats!$B10</f>
        <v>0</v>
      </c>
      <c r="F53" s="20">
        <f>$E14*Oats!$B11</f>
        <v>0</v>
      </c>
      <c r="G53" s="20">
        <f>$E14*Oats!$B12</f>
        <v>0</v>
      </c>
      <c r="H53" s="20">
        <f>$E14*Oats!$B13</f>
        <v>0</v>
      </c>
      <c r="I53" s="20">
        <f>$E14*Oats!$B14</f>
        <v>0</v>
      </c>
      <c r="J53" s="20">
        <f>$E14*Oats!$B15</f>
        <v>0</v>
      </c>
      <c r="K53" s="20">
        <f>$E14*Oats!$B16</f>
        <v>0</v>
      </c>
      <c r="L53" s="31">
        <f>$E14*Oats!$B17</f>
        <v>0</v>
      </c>
    </row>
    <row r="54" spans="1:12" ht="12.75">
      <c r="A54" s="38" t="s">
        <v>63</v>
      </c>
      <c r="B54" s="32">
        <f>$E15*Lentil!$B7</f>
        <v>0</v>
      </c>
      <c r="C54" s="32">
        <f>$E15*Lentil!$B8</f>
        <v>0</v>
      </c>
      <c r="D54" s="32">
        <f>$E15*Lentil!$B9</f>
        <v>0</v>
      </c>
      <c r="E54" s="32">
        <f>$E15*Lentil!$B10</f>
        <v>0</v>
      </c>
      <c r="F54" s="32">
        <f>$E15*Lentil!$B11</f>
        <v>0</v>
      </c>
      <c r="G54" s="32">
        <f>$E15*Lentil!$B12</f>
        <v>0</v>
      </c>
      <c r="H54" s="32">
        <f>$E15*Lentil!$B13</f>
        <v>0</v>
      </c>
      <c r="I54" s="32">
        <f>$E15*Lentil!$B14</f>
        <v>0</v>
      </c>
      <c r="J54" s="32">
        <f>$E15*Lentil!$B15</f>
        <v>0</v>
      </c>
      <c r="K54" s="32">
        <f>$E15*Lentil!$B16</f>
        <v>0</v>
      </c>
      <c r="L54" s="33">
        <f>$E15*Lentil!$B17</f>
        <v>0</v>
      </c>
    </row>
    <row r="55" spans="1:12" ht="12.75">
      <c r="A55" s="38" t="s">
        <v>59</v>
      </c>
      <c r="B55" s="32">
        <f>$E16*Mustard!$B7</f>
        <v>0</v>
      </c>
      <c r="C55" s="32">
        <f>$E16*Mustard!$B8</f>
        <v>0</v>
      </c>
      <c r="D55" s="32">
        <f>$E16*Mustard!$B9</f>
        <v>0</v>
      </c>
      <c r="E55" s="32">
        <f>$E16*Mustard!$B10</f>
        <v>0</v>
      </c>
      <c r="F55" s="32">
        <f>$E16*Mustard!$B11</f>
        <v>0</v>
      </c>
      <c r="G55" s="32">
        <f>$E16*Mustard!$B12</f>
        <v>0</v>
      </c>
      <c r="H55" s="32">
        <f>$E16*Mustard!$B13</f>
        <v>0</v>
      </c>
      <c r="I55" s="32">
        <f>$E16*Mustard!$B14</f>
        <v>0</v>
      </c>
      <c r="J55" s="32">
        <f>$E16*Mustard!$B15</f>
        <v>0</v>
      </c>
      <c r="K55" s="32">
        <f>$E16*Mustard!$B16</f>
        <v>0</v>
      </c>
      <c r="L55" s="33">
        <f>$E16*Mustard!$B17</f>
        <v>0</v>
      </c>
    </row>
    <row r="56" spans="1:12" ht="12.75">
      <c r="A56" s="38" t="s">
        <v>60</v>
      </c>
      <c r="B56" s="32">
        <f>$E17*Buckwht!$B7</f>
        <v>0</v>
      </c>
      <c r="C56" s="32">
        <f>$E17*Buckwht!$B8</f>
        <v>0</v>
      </c>
      <c r="D56" s="32">
        <f>$E17*Buckwht!$B9</f>
        <v>0</v>
      </c>
      <c r="E56" s="32">
        <f>$E17*Buckwht!$B10</f>
        <v>0</v>
      </c>
      <c r="F56" s="32">
        <f>$E17*Buckwht!$B11</f>
        <v>0</v>
      </c>
      <c r="G56" s="32">
        <f>$E17*Buckwht!$B12</f>
        <v>0</v>
      </c>
      <c r="H56" s="32">
        <f>$E17*Buckwht!$B13</f>
        <v>0</v>
      </c>
      <c r="I56" s="32">
        <f>$E17*Buckwht!$B14</f>
        <v>0</v>
      </c>
      <c r="J56" s="32">
        <f>$E17*Buckwht!$B15</f>
        <v>0</v>
      </c>
      <c r="K56" s="32">
        <f>$E17*Buckwht!$B16</f>
        <v>0</v>
      </c>
      <c r="L56" s="33">
        <f>$E17*Buckwht!$B17</f>
        <v>0</v>
      </c>
    </row>
    <row r="57" spans="1:12" ht="12.75">
      <c r="A57" s="38" t="s">
        <v>64</v>
      </c>
      <c r="B57" s="32">
        <f>$E18*Millet!$B7</f>
        <v>0</v>
      </c>
      <c r="C57" s="32">
        <f>$E18*Millet!$B8</f>
        <v>0</v>
      </c>
      <c r="D57" s="32">
        <f>$E18*Millet!$B9</f>
        <v>0</v>
      </c>
      <c r="E57" s="32">
        <f>$E18*Millet!$B10</f>
        <v>0</v>
      </c>
      <c r="F57" s="32">
        <f>$E18*Millet!$B11</f>
        <v>0</v>
      </c>
      <c r="G57" s="32">
        <f>$E18*Millet!$B12</f>
        <v>0</v>
      </c>
      <c r="H57" s="32">
        <f>$E18*Millet!$B13</f>
        <v>0</v>
      </c>
      <c r="I57" s="32">
        <f>$E18*Millet!$B14</f>
        <v>0</v>
      </c>
      <c r="J57" s="32">
        <f>$E18*Millet!$B15</f>
        <v>0</v>
      </c>
      <c r="K57" s="32">
        <f>$E18*Millet!$B16</f>
        <v>0</v>
      </c>
      <c r="L57" s="33">
        <f>$E18*Millet!$B17</f>
        <v>0</v>
      </c>
    </row>
    <row r="58" spans="1:12" ht="12.75">
      <c r="A58" s="38" t="s">
        <v>65</v>
      </c>
      <c r="B58" s="32">
        <f>$E19*'Wint.Wht'!$B7</f>
        <v>0</v>
      </c>
      <c r="C58" s="32">
        <f>$E19*'Wint.Wht'!$B8</f>
        <v>0</v>
      </c>
      <c r="D58" s="32">
        <f>$E19*'Wint.Wht'!$B9</f>
        <v>0</v>
      </c>
      <c r="E58" s="32">
        <f>$E19*'Wint.Wht'!$B10</f>
        <v>0</v>
      </c>
      <c r="F58" s="32">
        <f>$E19*'Wint.Wht'!$B11</f>
        <v>0</v>
      </c>
      <c r="G58" s="32">
        <f>$E19*'Wint.Wht'!$B12</f>
        <v>0</v>
      </c>
      <c r="H58" s="32">
        <f>$E19*'Wint.Wht'!$B13</f>
        <v>0</v>
      </c>
      <c r="I58" s="32">
        <f>$E19*'Wint.Wht'!$B14</f>
        <v>0</v>
      </c>
      <c r="J58" s="32">
        <f>$E19*'Wint.Wht'!$B15</f>
        <v>0</v>
      </c>
      <c r="K58" s="32">
        <f>$E19*'Wint.Wht'!$B16</f>
        <v>0</v>
      </c>
      <c r="L58" s="33">
        <f>$E19*'Wint.Wht'!$B17</f>
        <v>0</v>
      </c>
    </row>
    <row r="59" spans="1:12" ht="12.75">
      <c r="A59" s="39" t="s">
        <v>66</v>
      </c>
      <c r="B59" s="32">
        <f>$E20*Rye!$B7</f>
        <v>0</v>
      </c>
      <c r="C59" s="32">
        <f>$E20*Rye!$B8</f>
        <v>0</v>
      </c>
      <c r="D59" s="32">
        <f>$E20*Rye!$B9</f>
        <v>0</v>
      </c>
      <c r="E59" s="32">
        <f>$E20*Rye!$B10</f>
        <v>0</v>
      </c>
      <c r="F59" s="32">
        <f>$E20*Rye!$B11</f>
        <v>0</v>
      </c>
      <c r="G59" s="32">
        <f>$E20*Rye!$B12</f>
        <v>0</v>
      </c>
      <c r="H59" s="32">
        <f>$E20*Rye!$B13</f>
        <v>0</v>
      </c>
      <c r="I59" s="32">
        <f>$E20*Rye!$B14</f>
        <v>0</v>
      </c>
      <c r="J59" s="32">
        <f>$E20*Rye!$B15</f>
        <v>0</v>
      </c>
      <c r="K59" s="32">
        <f>$E20*Rye!$B16</f>
        <v>0</v>
      </c>
      <c r="L59" s="33">
        <f>$E20*Rye!$B17</f>
        <v>0</v>
      </c>
    </row>
    <row r="60" spans="1:12" ht="12.75">
      <c r="A60" s="34" t="s">
        <v>83</v>
      </c>
      <c r="B60" s="21">
        <f>SUM(B42:B59)</f>
        <v>70838</v>
      </c>
      <c r="C60" s="21">
        <f aca="true" t="shared" si="4" ref="C60:L60">SUM(C42:C59)</f>
        <v>47240</v>
      </c>
      <c r="D60" s="21">
        <f t="shared" si="4"/>
        <v>7700</v>
      </c>
      <c r="E60" s="21">
        <f t="shared" si="4"/>
        <v>0</v>
      </c>
      <c r="F60" s="21">
        <f t="shared" si="4"/>
        <v>133362</v>
      </c>
      <c r="G60" s="21">
        <f t="shared" si="4"/>
        <v>38400</v>
      </c>
      <c r="H60" s="21">
        <f t="shared" si="4"/>
        <v>42196</v>
      </c>
      <c r="I60" s="21">
        <f t="shared" si="4"/>
        <v>39232</v>
      </c>
      <c r="J60" s="21">
        <f t="shared" si="4"/>
        <v>3600</v>
      </c>
      <c r="K60" s="21">
        <f t="shared" si="4"/>
        <v>4450</v>
      </c>
      <c r="L60" s="35">
        <f t="shared" si="4"/>
        <v>8898</v>
      </c>
    </row>
    <row r="61" spans="1:12" ht="12.75">
      <c r="A61" s="34" t="s">
        <v>100</v>
      </c>
      <c r="B61" s="21"/>
      <c r="C61" s="35"/>
      <c r="D61" s="36">
        <f>SUM(B60:L60)</f>
        <v>395916</v>
      </c>
      <c r="E61" s="22"/>
      <c r="F61" s="22"/>
      <c r="G61" s="22"/>
      <c r="H61" s="22"/>
      <c r="I61" s="22"/>
      <c r="J61" s="22"/>
      <c r="K61" s="22"/>
      <c r="L61" s="22"/>
    </row>
  </sheetData>
  <sheetProtection sheet="1" objects="1" scenarios="1"/>
  <mergeCells count="20">
    <mergeCell ref="A32:B32"/>
    <mergeCell ref="E32:F32"/>
    <mergeCell ref="B36:E36"/>
    <mergeCell ref="G36:H36"/>
    <mergeCell ref="B38:L38"/>
    <mergeCell ref="E28:F28"/>
    <mergeCell ref="A29:B29"/>
    <mergeCell ref="E29:F29"/>
    <mergeCell ref="A30:B30"/>
    <mergeCell ref="E30:F30"/>
    <mergeCell ref="A31:B31"/>
    <mergeCell ref="E31:F31"/>
    <mergeCell ref="C23:E23"/>
    <mergeCell ref="A25:B25"/>
    <mergeCell ref="E25:F25"/>
    <mergeCell ref="A26:B26"/>
    <mergeCell ref="E26:F26"/>
    <mergeCell ref="A27:B27"/>
    <mergeCell ref="E27:F27"/>
    <mergeCell ref="A28:B28"/>
  </mergeCells>
  <printOptions/>
  <pageMargins left="0.5" right="0.25" top="1" bottom="0.25" header="0.5" footer="0.5"/>
  <pageSetup fitToHeight="1" fitToWidth="1" horizontalDpi="600" verticalDpi="600" orientation="portrait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50</v>
      </c>
      <c r="B1" s="24" t="s">
        <v>0</v>
      </c>
      <c r="C1" s="74" t="s">
        <v>30</v>
      </c>
    </row>
    <row r="2" spans="1:3" ht="12.75">
      <c r="A2" t="s">
        <v>29</v>
      </c>
      <c r="B2" s="9">
        <v>42</v>
      </c>
      <c r="C2" s="71"/>
    </row>
    <row r="3" spans="1:3" ht="12.75">
      <c r="A3" t="s">
        <v>157</v>
      </c>
      <c r="B3" s="10">
        <v>6.92</v>
      </c>
      <c r="C3" s="71"/>
    </row>
    <row r="4" spans="1:3" ht="12.75">
      <c r="A4" t="s">
        <v>28</v>
      </c>
      <c r="B4">
        <f>B2*B3</f>
        <v>290.64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11.4</v>
      </c>
      <c r="C7" s="71"/>
    </row>
    <row r="8" spans="1:3" ht="12.75">
      <c r="A8" s="1" t="s">
        <v>9</v>
      </c>
      <c r="B8" s="11">
        <v>5.5</v>
      </c>
      <c r="C8" s="71"/>
    </row>
    <row r="9" spans="1:3" ht="12.75">
      <c r="A9" s="1" t="s">
        <v>24</v>
      </c>
      <c r="B9" s="11">
        <v>0</v>
      </c>
      <c r="C9" s="71"/>
    </row>
    <row r="10" spans="1:3" ht="12.75">
      <c r="A10" s="1" t="s">
        <v>10</v>
      </c>
      <c r="B10" s="11">
        <v>0</v>
      </c>
      <c r="C10" s="71"/>
    </row>
    <row r="11" spans="1:3" ht="12.75">
      <c r="A11" s="1" t="s">
        <v>12</v>
      </c>
      <c r="B11" s="11">
        <v>72.32</v>
      </c>
      <c r="C11" s="71"/>
    </row>
    <row r="12" spans="1:3" ht="12.75">
      <c r="A12" s="1" t="s">
        <v>11</v>
      </c>
      <c r="B12" s="11">
        <v>9.5</v>
      </c>
      <c r="C12" s="71"/>
    </row>
    <row r="13" spans="1:3" ht="12.75">
      <c r="A13" s="1" t="s">
        <v>13</v>
      </c>
      <c r="B13" s="11">
        <v>17.3</v>
      </c>
      <c r="C13" s="71"/>
    </row>
    <row r="14" spans="1:3" ht="12.75">
      <c r="A14" s="1" t="s">
        <v>14</v>
      </c>
      <c r="B14" s="11">
        <v>15.77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7</v>
      </c>
      <c r="C16" s="71"/>
    </row>
    <row r="17" spans="1:3" ht="12.75">
      <c r="A17" s="1" t="s">
        <v>17</v>
      </c>
      <c r="B17" s="12">
        <v>3.19</v>
      </c>
      <c r="C17" s="71"/>
    </row>
    <row r="18" spans="1:3" ht="12.75">
      <c r="A18" t="s">
        <v>2</v>
      </c>
      <c r="B18" s="2">
        <f>SUM(B7:B17)</f>
        <v>141.98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6.57</v>
      </c>
      <c r="C21" s="71"/>
    </row>
    <row r="22" spans="1:3" ht="12.75">
      <c r="A22" s="1" t="s">
        <v>19</v>
      </c>
      <c r="B22" s="7">
        <v>18.79</v>
      </c>
      <c r="C22" s="71"/>
    </row>
    <row r="23" spans="1:3" ht="12.75">
      <c r="A23" s="1" t="s">
        <v>20</v>
      </c>
      <c r="B23" s="7">
        <v>10.56</v>
      </c>
      <c r="C23" s="71"/>
    </row>
    <row r="24" spans="1:3" ht="12.75">
      <c r="A24" s="1" t="s">
        <v>21</v>
      </c>
      <c r="B24" s="8">
        <v>50.2</v>
      </c>
      <c r="C24" s="71"/>
    </row>
    <row r="25" spans="1:3" ht="12.75">
      <c r="A25" t="s">
        <v>4</v>
      </c>
      <c r="B25" s="2">
        <f>SUM(B21:B24)</f>
        <v>86.12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228.1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62.53999999999999</v>
      </c>
      <c r="C29" s="71"/>
    </row>
    <row r="30" spans="2:3" ht="12.75">
      <c r="B30" s="2"/>
      <c r="C30" s="71"/>
    </row>
    <row r="31" spans="1:3" ht="12.75">
      <c r="A31" t="s">
        <v>6</v>
      </c>
      <c r="B31" s="25" t="s">
        <v>7</v>
      </c>
      <c r="C31" s="71"/>
    </row>
    <row r="32" spans="1:3" ht="12.75">
      <c r="A32" s="1" t="s">
        <v>22</v>
      </c>
      <c r="B32" s="2">
        <f>B18/B2</f>
        <v>3.38047619047619</v>
      </c>
      <c r="C32" s="71"/>
    </row>
    <row r="33" spans="1:3" ht="12.75">
      <c r="A33" t="s">
        <v>23</v>
      </c>
      <c r="B33" s="2">
        <f>B25/B2</f>
        <v>2.0504761904761906</v>
      </c>
      <c r="C33" s="71"/>
    </row>
    <row r="34" spans="1:3" ht="12.75">
      <c r="A34" t="s">
        <v>27</v>
      </c>
      <c r="B34" s="2">
        <f>B27/B2</f>
        <v>5.430952380952381</v>
      </c>
      <c r="C34" s="71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 customHeight="1">
      <c r="A1" s="5" t="s">
        <v>31</v>
      </c>
      <c r="B1" s="24" t="s">
        <v>0</v>
      </c>
      <c r="C1" s="72" t="s">
        <v>30</v>
      </c>
    </row>
    <row r="2" spans="1:3" ht="12.75">
      <c r="A2" t="s">
        <v>29</v>
      </c>
      <c r="B2" s="9">
        <v>37</v>
      </c>
      <c r="C2" s="71"/>
    </row>
    <row r="3" spans="1:3" ht="12.75">
      <c r="A3" t="s">
        <v>157</v>
      </c>
      <c r="B3" s="12">
        <v>8.68</v>
      </c>
      <c r="C3" s="71"/>
    </row>
    <row r="4" spans="1:3" ht="12.75">
      <c r="A4" t="s">
        <v>28</v>
      </c>
      <c r="B4" s="2">
        <f>B2*B3</f>
        <v>321.15999999999997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19.8</v>
      </c>
      <c r="C7" s="71"/>
    </row>
    <row r="8" spans="1:3" ht="12.75">
      <c r="A8" s="1" t="s">
        <v>9</v>
      </c>
      <c r="B8" s="11">
        <v>24.3</v>
      </c>
      <c r="C8" s="71"/>
    </row>
    <row r="9" spans="1:3" ht="12.75">
      <c r="A9" s="1" t="s">
        <v>24</v>
      </c>
      <c r="B9" s="11">
        <v>5.5</v>
      </c>
      <c r="C9" s="71" t="s">
        <v>141</v>
      </c>
    </row>
    <row r="10" spans="1:3" ht="12.75">
      <c r="A10" s="1" t="s">
        <v>10</v>
      </c>
      <c r="B10" s="11">
        <v>0</v>
      </c>
      <c r="C10" s="73" t="s">
        <v>150</v>
      </c>
    </row>
    <row r="11" spans="1:3" ht="12.75">
      <c r="A11" s="1" t="s">
        <v>12</v>
      </c>
      <c r="B11" s="11">
        <v>61.09</v>
      </c>
      <c r="C11" s="71"/>
    </row>
    <row r="12" spans="1:3" ht="12.75">
      <c r="A12" s="1" t="s">
        <v>11</v>
      </c>
      <c r="B12" s="11">
        <v>16.7</v>
      </c>
      <c r="C12" s="71"/>
    </row>
    <row r="13" spans="1:3" ht="12.75">
      <c r="A13" s="1" t="s">
        <v>13</v>
      </c>
      <c r="B13" s="11">
        <v>17.68</v>
      </c>
      <c r="C13" s="71"/>
    </row>
    <row r="14" spans="1:3" ht="12.75">
      <c r="A14" s="1" t="s">
        <v>14</v>
      </c>
      <c r="B14" s="11">
        <v>17.05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1.5</v>
      </c>
      <c r="C16" s="71"/>
    </row>
    <row r="17" spans="1:3" ht="12.75">
      <c r="A17" s="1" t="s">
        <v>17</v>
      </c>
      <c r="B17" s="12">
        <v>3.76</v>
      </c>
      <c r="C17" s="71"/>
    </row>
    <row r="18" spans="1:3" ht="12.75">
      <c r="A18" t="s">
        <v>2</v>
      </c>
      <c r="B18" s="2">
        <f>SUM(B7:B17)</f>
        <v>167.38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6.86</v>
      </c>
      <c r="C21" s="71"/>
    </row>
    <row r="22" spans="1:3" ht="12.75">
      <c r="A22" s="1" t="s">
        <v>19</v>
      </c>
      <c r="B22" s="7">
        <v>19.84</v>
      </c>
      <c r="C22" s="71"/>
    </row>
    <row r="23" spans="1:3" ht="12.75">
      <c r="A23" s="1" t="s">
        <v>20</v>
      </c>
      <c r="B23" s="7">
        <v>11.68</v>
      </c>
      <c r="C23" s="71"/>
    </row>
    <row r="24" spans="1:3" ht="12.75">
      <c r="A24" s="1" t="s">
        <v>21</v>
      </c>
      <c r="B24" s="8">
        <v>50.2</v>
      </c>
      <c r="C24" s="71"/>
    </row>
    <row r="25" spans="1:3" ht="12.75">
      <c r="A25" t="s">
        <v>4</v>
      </c>
      <c r="B25" s="2">
        <f>SUM(B21:B24)</f>
        <v>88.58</v>
      </c>
      <c r="C25" s="71"/>
    </row>
    <row r="26" spans="2:3" ht="12.75" customHeight="1">
      <c r="B26" s="2"/>
      <c r="C26" s="71"/>
    </row>
    <row r="27" spans="1:3" ht="12.75">
      <c r="A27" t="s">
        <v>5</v>
      </c>
      <c r="B27" s="2">
        <f>B18+B25</f>
        <v>255.95999999999998</v>
      </c>
      <c r="C27" s="71"/>
    </row>
    <row r="28" spans="2:3" ht="12.75" customHeight="1">
      <c r="B28" s="2"/>
      <c r="C28" s="71"/>
    </row>
    <row r="29" spans="1:3" ht="12.75">
      <c r="A29" t="s">
        <v>32</v>
      </c>
      <c r="B29" s="2">
        <f>B4-B27</f>
        <v>65.19999999999999</v>
      </c>
      <c r="C29" s="71"/>
    </row>
    <row r="30" spans="2:3" ht="12.75" customHeight="1">
      <c r="B30" s="2"/>
      <c r="C30" s="71"/>
    </row>
    <row r="31" spans="1:3" ht="12.75">
      <c r="A31" t="s">
        <v>6</v>
      </c>
      <c r="B31" s="25" t="s">
        <v>7</v>
      </c>
      <c r="C31" s="71"/>
    </row>
    <row r="32" spans="1:3" ht="12.75">
      <c r="A32" s="1" t="s">
        <v>22</v>
      </c>
      <c r="B32" s="2">
        <f>B18/B2</f>
        <v>4.5237837837837835</v>
      </c>
      <c r="C32" s="71"/>
    </row>
    <row r="33" spans="1:3" ht="12.75">
      <c r="A33" t="s">
        <v>23</v>
      </c>
      <c r="B33" s="2">
        <f>B25/B2</f>
        <v>2.394054054054054</v>
      </c>
      <c r="C33" s="71"/>
    </row>
    <row r="34" spans="1:3" ht="12.75">
      <c r="A34" t="s">
        <v>27</v>
      </c>
      <c r="B34" s="2">
        <f>B27/B2</f>
        <v>6.917837837837837</v>
      </c>
      <c r="C34" s="71"/>
    </row>
  </sheetData>
  <sheetProtection selectLockedCells="1"/>
  <printOptions/>
  <pageMargins left="0.75" right="0.7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33</v>
      </c>
      <c r="B1" s="24" t="s">
        <v>0</v>
      </c>
      <c r="C1" s="72" t="s">
        <v>30</v>
      </c>
    </row>
    <row r="2" spans="1:3" ht="12.75">
      <c r="A2" t="s">
        <v>29</v>
      </c>
      <c r="B2" s="9">
        <v>36</v>
      </c>
      <c r="C2" s="71"/>
    </row>
    <row r="3" spans="1:3" ht="12.75">
      <c r="A3" t="s">
        <v>157</v>
      </c>
      <c r="B3" s="10">
        <v>8.94</v>
      </c>
      <c r="C3" s="71" t="s">
        <v>131</v>
      </c>
    </row>
    <row r="4" spans="1:3" ht="12.75">
      <c r="A4" t="s">
        <v>28</v>
      </c>
      <c r="B4">
        <f>B2*B3</f>
        <v>321.84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24.5</v>
      </c>
      <c r="C7" s="71"/>
    </row>
    <row r="8" spans="1:3" ht="12.75">
      <c r="A8" s="1" t="s">
        <v>9</v>
      </c>
      <c r="B8" s="11">
        <v>24.3</v>
      </c>
      <c r="C8" s="71"/>
    </row>
    <row r="9" spans="1:3" ht="12.75">
      <c r="A9" s="1" t="s">
        <v>24</v>
      </c>
      <c r="B9" s="11">
        <v>5.5</v>
      </c>
      <c r="C9" s="71" t="s">
        <v>141</v>
      </c>
    </row>
    <row r="10" spans="1:3" ht="12.75">
      <c r="A10" s="1" t="s">
        <v>10</v>
      </c>
      <c r="B10" s="11">
        <v>0</v>
      </c>
      <c r="C10" s="73" t="s">
        <v>150</v>
      </c>
    </row>
    <row r="11" spans="1:3" ht="12.75">
      <c r="A11" s="1" t="s">
        <v>12</v>
      </c>
      <c r="B11" s="11">
        <v>58.84</v>
      </c>
      <c r="C11" s="71"/>
    </row>
    <row r="12" spans="1:3" ht="12.75">
      <c r="A12" s="1" t="s">
        <v>11</v>
      </c>
      <c r="B12" s="11">
        <v>15.7</v>
      </c>
      <c r="C12" s="71"/>
    </row>
    <row r="13" spans="1:3" ht="12.75">
      <c r="A13" s="1" t="s">
        <v>13</v>
      </c>
      <c r="B13" s="11">
        <v>17.6</v>
      </c>
      <c r="C13" s="71"/>
    </row>
    <row r="14" spans="1:3" ht="12.75">
      <c r="A14" s="1" t="s">
        <v>14</v>
      </c>
      <c r="B14" s="11">
        <v>17.03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1.5</v>
      </c>
      <c r="C16" s="71"/>
    </row>
    <row r="17" spans="1:3" ht="12.75">
      <c r="A17" s="1" t="s">
        <v>17</v>
      </c>
      <c r="B17" s="12">
        <v>3.79</v>
      </c>
      <c r="C17" s="71"/>
    </row>
    <row r="18" spans="1:3" ht="12.75">
      <c r="A18" t="s">
        <v>2</v>
      </c>
      <c r="B18" s="2">
        <f>SUM(B7:B17)</f>
        <v>168.76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6.84</v>
      </c>
      <c r="C21" s="71"/>
    </row>
    <row r="22" spans="1:3" ht="12.75">
      <c r="A22" s="1" t="s">
        <v>19</v>
      </c>
      <c r="B22" s="7">
        <v>19.79</v>
      </c>
      <c r="C22" s="71"/>
    </row>
    <row r="23" spans="1:3" ht="12.75">
      <c r="A23" s="1" t="s">
        <v>20</v>
      </c>
      <c r="B23" s="7">
        <v>11.66</v>
      </c>
      <c r="C23" s="71"/>
    </row>
    <row r="24" spans="1:3" ht="12.75">
      <c r="A24" s="1" t="s">
        <v>21</v>
      </c>
      <c r="B24" s="8">
        <v>50.2</v>
      </c>
      <c r="C24" s="71"/>
    </row>
    <row r="25" spans="1:3" ht="12.75">
      <c r="A25" t="s">
        <v>4</v>
      </c>
      <c r="B25" s="2">
        <f>SUM(B21:B24)</f>
        <v>88.49000000000001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257.25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64.58999999999997</v>
      </c>
      <c r="C29" s="71"/>
    </row>
    <row r="30" spans="2:3" ht="12.75">
      <c r="B30" s="2"/>
      <c r="C30" s="71"/>
    </row>
    <row r="31" spans="1:3" ht="12.75">
      <c r="A31" t="s">
        <v>6</v>
      </c>
      <c r="B31" s="25" t="s">
        <v>7</v>
      </c>
      <c r="C31" s="71"/>
    </row>
    <row r="32" spans="1:3" ht="12.75">
      <c r="A32" s="1" t="s">
        <v>22</v>
      </c>
      <c r="B32" s="2">
        <f>B18/B2</f>
        <v>4.687777777777778</v>
      </c>
      <c r="C32" s="71"/>
    </row>
    <row r="33" spans="1:3" ht="12.75">
      <c r="A33" t="s">
        <v>23</v>
      </c>
      <c r="B33" s="2">
        <f>B25/B2</f>
        <v>2.4580555555555557</v>
      </c>
      <c r="C33" s="71"/>
    </row>
    <row r="34" spans="1:3" ht="12.75">
      <c r="A34" t="s">
        <v>27</v>
      </c>
      <c r="B34" s="2">
        <f>B27/B2</f>
        <v>7.145833333333333</v>
      </c>
      <c r="C34" s="71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34</v>
      </c>
      <c r="B1" s="24" t="s">
        <v>0</v>
      </c>
      <c r="C1" s="74" t="s">
        <v>30</v>
      </c>
    </row>
    <row r="2" spans="1:3" ht="12.75">
      <c r="A2" t="s">
        <v>29</v>
      </c>
      <c r="B2" s="9">
        <v>58</v>
      </c>
      <c r="C2" s="71"/>
    </row>
    <row r="3" spans="1:3" ht="12.75">
      <c r="A3" t="s">
        <v>158</v>
      </c>
      <c r="B3" s="10">
        <v>6.48</v>
      </c>
      <c r="C3" s="71" t="s">
        <v>159</v>
      </c>
    </row>
    <row r="4" spans="1:3" ht="12.75">
      <c r="A4" t="s">
        <v>28</v>
      </c>
      <c r="B4">
        <f>B2*B3</f>
        <v>375.84000000000003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16.5</v>
      </c>
      <c r="C7" s="71"/>
    </row>
    <row r="8" spans="1:3" ht="12.75">
      <c r="A8" s="1" t="s">
        <v>9</v>
      </c>
      <c r="B8" s="11">
        <v>22</v>
      </c>
      <c r="C8" s="71"/>
    </row>
    <row r="9" spans="1:3" ht="12.75">
      <c r="A9" s="1" t="s">
        <v>24</v>
      </c>
      <c r="B9" s="11">
        <v>5.5</v>
      </c>
      <c r="C9" s="71" t="s">
        <v>141</v>
      </c>
    </row>
    <row r="10" spans="1:3" ht="12.75">
      <c r="A10" s="1" t="s">
        <v>10</v>
      </c>
      <c r="B10" s="11">
        <v>0</v>
      </c>
      <c r="C10" s="71"/>
    </row>
    <row r="11" spans="1:3" ht="12.75">
      <c r="A11" s="1" t="s">
        <v>12</v>
      </c>
      <c r="B11" s="11">
        <v>58.65</v>
      </c>
      <c r="C11" s="71"/>
    </row>
    <row r="12" spans="1:3" ht="12.75">
      <c r="A12" s="1" t="s">
        <v>11</v>
      </c>
      <c r="B12" s="11">
        <v>16.1</v>
      </c>
      <c r="C12" s="71"/>
    </row>
    <row r="13" spans="1:3" ht="12.75">
      <c r="A13" s="1" t="s">
        <v>13</v>
      </c>
      <c r="B13" s="11">
        <v>21.19</v>
      </c>
      <c r="C13" s="71"/>
    </row>
    <row r="14" spans="1:3" ht="12.75">
      <c r="A14" s="1" t="s">
        <v>14</v>
      </c>
      <c r="B14" s="11">
        <v>18.96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1.5</v>
      </c>
      <c r="C16" s="71"/>
    </row>
    <row r="17" spans="1:3" ht="12.75">
      <c r="A17" s="1" t="s">
        <v>17</v>
      </c>
      <c r="B17" s="12">
        <v>3.69</v>
      </c>
      <c r="C17" s="71"/>
    </row>
    <row r="18" spans="1:3" ht="12.75">
      <c r="A18" t="s">
        <v>2</v>
      </c>
      <c r="B18" s="2">
        <f>SUM(B7:B17)</f>
        <v>164.09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7.7</v>
      </c>
      <c r="C21" s="71"/>
    </row>
    <row r="22" spans="1:3" ht="12.75">
      <c r="A22" s="1" t="s">
        <v>19</v>
      </c>
      <c r="B22" s="7">
        <v>22.96</v>
      </c>
      <c r="C22" s="71"/>
    </row>
    <row r="23" spans="1:3" ht="12.75">
      <c r="A23" s="1" t="s">
        <v>20</v>
      </c>
      <c r="B23" s="7">
        <v>13.81</v>
      </c>
      <c r="C23" s="71"/>
    </row>
    <row r="24" spans="1:3" ht="12.75">
      <c r="A24" s="1" t="s">
        <v>21</v>
      </c>
      <c r="B24" s="8">
        <v>50.2</v>
      </c>
      <c r="C24" s="71"/>
    </row>
    <row r="25" spans="1:3" ht="12.75">
      <c r="A25" t="s">
        <v>4</v>
      </c>
      <c r="B25" s="2">
        <f>SUM(B21:B24)</f>
        <v>94.67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258.76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117.08000000000004</v>
      </c>
      <c r="C29" s="71"/>
    </row>
    <row r="30" spans="2:3" ht="12.75">
      <c r="B30" s="2"/>
      <c r="C30" s="71"/>
    </row>
    <row r="31" spans="1:3" ht="12.75">
      <c r="A31" t="s">
        <v>6</v>
      </c>
      <c r="B31" s="25" t="s">
        <v>7</v>
      </c>
      <c r="C31" s="71"/>
    </row>
    <row r="32" spans="1:3" ht="12.75">
      <c r="A32" s="1" t="s">
        <v>22</v>
      </c>
      <c r="B32" s="2">
        <f>B18/B2</f>
        <v>2.8291379310344826</v>
      </c>
      <c r="C32" s="71"/>
    </row>
    <row r="33" spans="1:3" ht="12.75">
      <c r="A33" t="s">
        <v>23</v>
      </c>
      <c r="B33" s="2">
        <f>B25/B2</f>
        <v>1.632241379310345</v>
      </c>
      <c r="C33" s="71"/>
    </row>
    <row r="34" spans="1:3" ht="12.75">
      <c r="A34" t="s">
        <v>27</v>
      </c>
      <c r="B34" s="2">
        <f>B27/B2</f>
        <v>4.461379310344827</v>
      </c>
      <c r="C34" s="71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35</v>
      </c>
      <c r="B1" s="24" t="s">
        <v>0</v>
      </c>
      <c r="C1" s="74" t="s">
        <v>30</v>
      </c>
    </row>
    <row r="2" spans="1:3" ht="12.75">
      <c r="A2" t="s">
        <v>29</v>
      </c>
      <c r="B2" s="9">
        <v>90</v>
      </c>
      <c r="C2" s="71"/>
    </row>
    <row r="3" spans="1:3" ht="12.75">
      <c r="A3" t="s">
        <v>157</v>
      </c>
      <c r="B3" s="10">
        <v>5.57</v>
      </c>
      <c r="C3" s="71"/>
    </row>
    <row r="4" spans="1:3" ht="12.75">
      <c r="A4" t="s">
        <v>28</v>
      </c>
      <c r="B4">
        <f>B2*B3</f>
        <v>501.3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66.74</v>
      </c>
      <c r="C7" s="71"/>
    </row>
    <row r="8" spans="1:3" ht="12.75">
      <c r="A8" s="1" t="s">
        <v>9</v>
      </c>
      <c r="B8" s="11">
        <v>17.5</v>
      </c>
      <c r="C8" s="71"/>
    </row>
    <row r="9" spans="1:3" ht="12.75">
      <c r="A9" s="1" t="s">
        <v>24</v>
      </c>
      <c r="B9" s="11">
        <v>0</v>
      </c>
      <c r="C9" s="71"/>
    </row>
    <row r="10" spans="1:3" ht="12.75">
      <c r="A10" s="1" t="s">
        <v>10</v>
      </c>
      <c r="B10" s="11">
        <v>0</v>
      </c>
      <c r="C10" s="73"/>
    </row>
    <row r="11" spans="1:3" ht="12.75">
      <c r="A11" s="1" t="s">
        <v>12</v>
      </c>
      <c r="B11" s="11">
        <v>80.56</v>
      </c>
      <c r="C11" s="71"/>
    </row>
    <row r="12" spans="1:3" ht="12.75">
      <c r="A12" s="1" t="s">
        <v>11</v>
      </c>
      <c r="B12" s="11">
        <v>31.3</v>
      </c>
      <c r="C12" s="73"/>
    </row>
    <row r="13" spans="1:3" ht="12.75">
      <c r="A13" s="1" t="s">
        <v>13</v>
      </c>
      <c r="B13" s="11">
        <v>25.82</v>
      </c>
      <c r="C13" s="71"/>
    </row>
    <row r="14" spans="1:3" ht="12.75">
      <c r="A14" s="1" t="s">
        <v>14</v>
      </c>
      <c r="B14" s="11">
        <v>20.97</v>
      </c>
      <c r="C14" s="71"/>
    </row>
    <row r="15" spans="1:3" ht="12.75">
      <c r="A15" s="1" t="s">
        <v>15</v>
      </c>
      <c r="B15" s="11">
        <v>18</v>
      </c>
      <c r="C15" s="71"/>
    </row>
    <row r="16" spans="1:3" ht="12.75">
      <c r="A16" s="1" t="s">
        <v>16</v>
      </c>
      <c r="B16" s="11">
        <v>1.5</v>
      </c>
      <c r="C16" s="71"/>
    </row>
    <row r="17" spans="1:3" ht="12.75">
      <c r="A17" s="1" t="s">
        <v>17</v>
      </c>
      <c r="B17" s="12">
        <v>6.04</v>
      </c>
      <c r="C17" s="71"/>
    </row>
    <row r="18" spans="1:3" ht="12.75">
      <c r="A18" t="s">
        <v>2</v>
      </c>
      <c r="B18" s="2">
        <f>SUM(B7:B17)</f>
        <v>268.43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8.91</v>
      </c>
      <c r="C21" s="71"/>
    </row>
    <row r="22" spans="1:3" ht="12.75">
      <c r="A22" s="1" t="s">
        <v>19</v>
      </c>
      <c r="B22" s="7">
        <v>30.29</v>
      </c>
      <c r="C22" s="71"/>
    </row>
    <row r="23" spans="1:3" ht="12.75">
      <c r="A23" s="1" t="s">
        <v>20</v>
      </c>
      <c r="B23" s="7">
        <v>16.99</v>
      </c>
      <c r="C23" s="71"/>
    </row>
    <row r="24" spans="1:3" ht="12.75">
      <c r="A24" s="1" t="s">
        <v>21</v>
      </c>
      <c r="B24" s="8">
        <v>50.2</v>
      </c>
      <c r="C24" s="71"/>
    </row>
    <row r="25" spans="1:3" ht="12.75">
      <c r="A25" t="s">
        <v>4</v>
      </c>
      <c r="B25" s="2">
        <f>SUM(B21:B24)</f>
        <v>106.39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374.82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126.48000000000002</v>
      </c>
      <c r="C29" s="71"/>
    </row>
    <row r="30" spans="2:3" ht="12.75">
      <c r="B30" s="2"/>
      <c r="C30" s="71"/>
    </row>
    <row r="31" spans="1:3" ht="12.75">
      <c r="A31" t="s">
        <v>6</v>
      </c>
      <c r="B31" s="25" t="s">
        <v>7</v>
      </c>
      <c r="C31" s="71"/>
    </row>
    <row r="32" spans="1:3" ht="12.75">
      <c r="A32" s="1" t="s">
        <v>22</v>
      </c>
      <c r="B32" s="2">
        <f>B18/B2</f>
        <v>2.982555555555556</v>
      </c>
      <c r="C32" s="71"/>
    </row>
    <row r="33" spans="1:3" ht="12.75">
      <c r="A33" t="s">
        <v>23</v>
      </c>
      <c r="B33" s="2">
        <f>B25/B2</f>
        <v>1.1821111111111111</v>
      </c>
      <c r="C33" s="71"/>
    </row>
    <row r="34" spans="1:3" ht="12.75">
      <c r="A34" t="s">
        <v>27</v>
      </c>
      <c r="B34" s="2">
        <f>B27/B2</f>
        <v>4.164666666666666</v>
      </c>
      <c r="C34" s="71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36</v>
      </c>
      <c r="B1" s="24" t="s">
        <v>0</v>
      </c>
      <c r="C1" s="74" t="s">
        <v>30</v>
      </c>
    </row>
    <row r="2" spans="1:3" ht="12.75">
      <c r="A2" t="s">
        <v>29</v>
      </c>
      <c r="B2" s="9">
        <v>28</v>
      </c>
      <c r="C2" s="71"/>
    </row>
    <row r="3" spans="1:3" ht="12.75">
      <c r="A3" t="s">
        <v>157</v>
      </c>
      <c r="B3" s="10">
        <v>12.35</v>
      </c>
      <c r="C3" s="71"/>
    </row>
    <row r="4" spans="1:3" ht="12.75">
      <c r="A4" t="s">
        <v>28</v>
      </c>
      <c r="B4">
        <f>B2*B3</f>
        <v>345.8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64.75</v>
      </c>
      <c r="C7" s="71"/>
    </row>
    <row r="8" spans="1:3" ht="12.75">
      <c r="A8" s="1" t="s">
        <v>9</v>
      </c>
      <c r="B8" s="11">
        <v>17.5</v>
      </c>
      <c r="C8" s="71"/>
    </row>
    <row r="9" spans="1:3" ht="12.75">
      <c r="A9" s="1" t="s">
        <v>24</v>
      </c>
      <c r="B9" s="11">
        <v>0</v>
      </c>
      <c r="C9" s="71"/>
    </row>
    <row r="10" spans="1:3" ht="12.75">
      <c r="A10" s="1" t="s">
        <v>10</v>
      </c>
      <c r="B10" s="11">
        <v>0</v>
      </c>
      <c r="C10" s="71" t="s">
        <v>152</v>
      </c>
    </row>
    <row r="11" spans="1:3" ht="12.75">
      <c r="A11" s="1" t="s">
        <v>12</v>
      </c>
      <c r="B11" s="11">
        <v>8.14</v>
      </c>
      <c r="C11" s="71"/>
    </row>
    <row r="12" spans="1:3" ht="12.75">
      <c r="A12" s="1" t="s">
        <v>11</v>
      </c>
      <c r="B12" s="11">
        <v>16.2</v>
      </c>
      <c r="C12" s="71"/>
    </row>
    <row r="13" spans="1:3" ht="12.75">
      <c r="A13" s="1" t="s">
        <v>13</v>
      </c>
      <c r="B13" s="11">
        <v>14.61</v>
      </c>
      <c r="C13" s="71"/>
    </row>
    <row r="14" spans="1:3" ht="12.75">
      <c r="A14" s="1" t="s">
        <v>14</v>
      </c>
      <c r="B14" s="11">
        <v>15.23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7.25</v>
      </c>
      <c r="C16" s="71"/>
    </row>
    <row r="17" spans="1:3" ht="12.75">
      <c r="A17" s="1" t="s">
        <v>17</v>
      </c>
      <c r="B17" s="12">
        <v>3.3</v>
      </c>
      <c r="C17" s="71"/>
    </row>
    <row r="18" spans="1:3" ht="12.75">
      <c r="A18" t="s">
        <v>2</v>
      </c>
      <c r="B18" s="2">
        <f>SUM(B7:B17)</f>
        <v>146.98000000000002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6.36</v>
      </c>
      <c r="C21" s="71"/>
    </row>
    <row r="22" spans="1:3" ht="12.75">
      <c r="A22" s="1" t="s">
        <v>19</v>
      </c>
      <c r="B22" s="7">
        <v>18.44</v>
      </c>
      <c r="C22" s="71"/>
    </row>
    <row r="23" spans="1:3" ht="12.75">
      <c r="A23" s="1" t="s">
        <v>20</v>
      </c>
      <c r="B23" s="7">
        <v>10.29</v>
      </c>
      <c r="C23" s="71"/>
    </row>
    <row r="24" spans="1:3" ht="12.75">
      <c r="A24" s="1" t="s">
        <v>21</v>
      </c>
      <c r="B24" s="8">
        <v>50.2</v>
      </c>
      <c r="C24" s="71"/>
    </row>
    <row r="25" spans="1:3" ht="12.75">
      <c r="A25" t="s">
        <v>4</v>
      </c>
      <c r="B25" s="2">
        <f>SUM(B21:B24)</f>
        <v>85.29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232.27000000000004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113.52999999999997</v>
      </c>
      <c r="C29" s="71"/>
    </row>
    <row r="30" spans="2:3" ht="12.75">
      <c r="B30" s="2"/>
      <c r="C30" s="71"/>
    </row>
    <row r="31" spans="1:3" ht="12.75">
      <c r="A31" t="s">
        <v>6</v>
      </c>
      <c r="B31" s="25" t="s">
        <v>7</v>
      </c>
      <c r="C31" s="71"/>
    </row>
    <row r="32" spans="1:3" ht="12.75">
      <c r="A32" s="1" t="s">
        <v>22</v>
      </c>
      <c r="B32" s="2">
        <f>B18/B2</f>
        <v>5.2492857142857146</v>
      </c>
      <c r="C32" s="71"/>
    </row>
    <row r="33" spans="1:3" ht="12.75">
      <c r="A33" t="s">
        <v>23</v>
      </c>
      <c r="B33" s="2">
        <f>B25/B2</f>
        <v>3.046071428571429</v>
      </c>
      <c r="C33" s="71"/>
    </row>
    <row r="34" spans="1:3" ht="12.75">
      <c r="A34" t="s">
        <v>27</v>
      </c>
      <c r="B34" s="2">
        <f>B27/B2</f>
        <v>8.295357142857144</v>
      </c>
      <c r="C34" s="71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37</v>
      </c>
      <c r="B1" s="24" t="s">
        <v>0</v>
      </c>
      <c r="C1" s="74" t="s">
        <v>30</v>
      </c>
    </row>
    <row r="2" spans="1:3" ht="12.75">
      <c r="A2" t="s">
        <v>29</v>
      </c>
      <c r="B2" s="9">
        <v>1360</v>
      </c>
      <c r="C2" s="71"/>
    </row>
    <row r="3" spans="1:3" ht="12.75">
      <c r="A3" t="s">
        <v>157</v>
      </c>
      <c r="B3" s="10">
        <v>0.32</v>
      </c>
      <c r="C3" s="71"/>
    </row>
    <row r="4" spans="1:3" ht="12.75">
      <c r="A4" t="s">
        <v>28</v>
      </c>
      <c r="B4" s="2">
        <f>B2*B3</f>
        <v>435.2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44</v>
      </c>
      <c r="C7" s="71"/>
    </row>
    <row r="8" spans="1:3" ht="12.75">
      <c r="A8" s="1" t="s">
        <v>9</v>
      </c>
      <c r="B8" s="11">
        <v>44</v>
      </c>
      <c r="C8" s="71" t="s">
        <v>142</v>
      </c>
    </row>
    <row r="9" spans="1:3" ht="12.75">
      <c r="A9" s="1" t="s">
        <v>24</v>
      </c>
      <c r="B9" s="11">
        <v>0</v>
      </c>
      <c r="C9" s="71"/>
    </row>
    <row r="10" spans="1:3" ht="12.75">
      <c r="A10" s="1" t="s">
        <v>10</v>
      </c>
      <c r="B10" s="11">
        <v>0</v>
      </c>
      <c r="C10" s="71"/>
    </row>
    <row r="11" spans="1:3" ht="12.75">
      <c r="A11" s="1" t="s">
        <v>12</v>
      </c>
      <c r="B11" s="11">
        <v>39.94</v>
      </c>
      <c r="C11" s="71"/>
    </row>
    <row r="12" spans="1:3" ht="12.75">
      <c r="A12" s="1" t="s">
        <v>11</v>
      </c>
      <c r="B12" s="11">
        <v>19.8</v>
      </c>
      <c r="C12" s="71"/>
    </row>
    <row r="13" spans="1:3" ht="12.75">
      <c r="A13" s="1" t="s">
        <v>13</v>
      </c>
      <c r="B13" s="11">
        <v>20.77</v>
      </c>
      <c r="C13" s="71"/>
    </row>
    <row r="14" spans="1:3" ht="12.75">
      <c r="A14" s="1" t="s">
        <v>14</v>
      </c>
      <c r="B14" s="11">
        <v>20.06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12.25</v>
      </c>
      <c r="C16" s="71"/>
    </row>
    <row r="17" spans="1:3" ht="12.75">
      <c r="A17" s="1" t="s">
        <v>17</v>
      </c>
      <c r="B17" s="12">
        <v>4.62</v>
      </c>
      <c r="C17" s="71"/>
    </row>
    <row r="18" spans="1:3" ht="12.75">
      <c r="A18" t="s">
        <v>2</v>
      </c>
      <c r="B18" s="2">
        <f>SUM(B7:B17)</f>
        <v>205.44000000000003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7.49</v>
      </c>
      <c r="C21" s="71"/>
    </row>
    <row r="22" spans="1:3" ht="12.75">
      <c r="A22" s="1" t="s">
        <v>19</v>
      </c>
      <c r="B22" s="7">
        <v>25.2</v>
      </c>
      <c r="C22" s="71"/>
    </row>
    <row r="23" spans="1:3" ht="12.75">
      <c r="A23" s="1" t="s">
        <v>20</v>
      </c>
      <c r="B23" s="7">
        <v>14.23</v>
      </c>
      <c r="C23" s="71"/>
    </row>
    <row r="24" spans="1:3" ht="12.75">
      <c r="A24" s="1" t="s">
        <v>21</v>
      </c>
      <c r="B24" s="8">
        <v>50.2</v>
      </c>
      <c r="C24" s="71"/>
    </row>
    <row r="25" spans="1:3" ht="12.75">
      <c r="A25" t="s">
        <v>4</v>
      </c>
      <c r="B25" s="2">
        <f>SUM(B21:B24)</f>
        <v>97.12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302.56000000000006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132.63999999999993</v>
      </c>
      <c r="C29" s="71"/>
    </row>
    <row r="30" spans="2:3" ht="12.75">
      <c r="B30" s="2"/>
      <c r="C30" s="71"/>
    </row>
    <row r="31" spans="1:3" ht="12.75">
      <c r="A31" t="s">
        <v>6</v>
      </c>
      <c r="B31" s="25" t="s">
        <v>38</v>
      </c>
      <c r="C31" s="71"/>
    </row>
    <row r="32" spans="1:3" ht="12.75">
      <c r="A32" s="1" t="s">
        <v>22</v>
      </c>
      <c r="B32" s="13">
        <f>B18/B2</f>
        <v>0.15105882352941177</v>
      </c>
      <c r="C32" s="71"/>
    </row>
    <row r="33" spans="1:3" ht="12.75">
      <c r="A33" t="s">
        <v>23</v>
      </c>
      <c r="B33" s="13">
        <f>B25/B2</f>
        <v>0.07141176470588236</v>
      </c>
      <c r="C33" s="71"/>
    </row>
    <row r="34" spans="1:3" ht="12.75">
      <c r="A34" t="s">
        <v>27</v>
      </c>
      <c r="B34" s="13">
        <f>B27/B2</f>
        <v>0.22247058823529417</v>
      </c>
      <c r="C34" s="71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39</v>
      </c>
      <c r="B1" s="24" t="s">
        <v>0</v>
      </c>
      <c r="C1" s="74" t="s">
        <v>30</v>
      </c>
    </row>
    <row r="2" spans="1:3" ht="12.75">
      <c r="A2" t="s">
        <v>29</v>
      </c>
      <c r="B2" s="9">
        <v>1490</v>
      </c>
      <c r="C2" s="71"/>
    </row>
    <row r="3" spans="1:3" ht="12.75">
      <c r="A3" t="s">
        <v>157</v>
      </c>
      <c r="B3" s="10">
        <v>0.239</v>
      </c>
      <c r="C3" s="71"/>
    </row>
    <row r="4" spans="1:3" ht="12.75">
      <c r="A4" t="s">
        <v>28</v>
      </c>
      <c r="B4">
        <f>B2*B3</f>
        <v>356.11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28.98</v>
      </c>
      <c r="C7" s="73" t="s">
        <v>151</v>
      </c>
    </row>
    <row r="8" spans="1:3" ht="12.75">
      <c r="A8" s="1" t="s">
        <v>9</v>
      </c>
      <c r="B8" s="11">
        <v>31.4</v>
      </c>
      <c r="C8" s="71"/>
    </row>
    <row r="9" spans="1:3" ht="12.75">
      <c r="A9" s="1" t="s">
        <v>24</v>
      </c>
      <c r="B9" s="11">
        <v>0</v>
      </c>
      <c r="C9" s="71" t="s">
        <v>143</v>
      </c>
    </row>
    <row r="10" spans="1:3" ht="12.75">
      <c r="A10" s="1" t="s">
        <v>10</v>
      </c>
      <c r="B10" s="11">
        <v>7</v>
      </c>
      <c r="C10" s="73" t="s">
        <v>144</v>
      </c>
    </row>
    <row r="11" spans="1:3" ht="12.75">
      <c r="A11" s="1" t="s">
        <v>12</v>
      </c>
      <c r="B11" s="11">
        <v>45.51</v>
      </c>
      <c r="C11" s="71"/>
    </row>
    <row r="12" spans="1:3" ht="12.75">
      <c r="A12" s="1" t="s">
        <v>11</v>
      </c>
      <c r="B12" s="11">
        <v>15.8</v>
      </c>
      <c r="C12" s="71"/>
    </row>
    <row r="13" spans="1:3" ht="12.75">
      <c r="A13" s="1" t="s">
        <v>13</v>
      </c>
      <c r="B13" s="11">
        <v>19.81</v>
      </c>
      <c r="C13" s="71"/>
    </row>
    <row r="14" spans="1:3" ht="12.75">
      <c r="A14" s="1" t="s">
        <v>14</v>
      </c>
      <c r="B14" s="11">
        <v>17.7</v>
      </c>
      <c r="C14" s="71"/>
    </row>
    <row r="15" spans="1:3" ht="12.75">
      <c r="A15" s="1" t="s">
        <v>15</v>
      </c>
      <c r="B15" s="11">
        <v>2.98</v>
      </c>
      <c r="C15" s="71"/>
    </row>
    <row r="16" spans="1:3" ht="12.75">
      <c r="A16" s="1" t="s">
        <v>16</v>
      </c>
      <c r="B16" s="11">
        <v>9</v>
      </c>
      <c r="C16" s="71" t="s">
        <v>153</v>
      </c>
    </row>
    <row r="17" spans="1:3" ht="12.75">
      <c r="A17" s="1" t="s">
        <v>17</v>
      </c>
      <c r="B17" s="12">
        <v>4.1</v>
      </c>
      <c r="C17" s="71"/>
    </row>
    <row r="18" spans="1:3" ht="12.75">
      <c r="A18" t="s">
        <v>2</v>
      </c>
      <c r="B18" s="2">
        <f>SUM(B7:B17)</f>
        <v>182.27999999999997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7.43</v>
      </c>
      <c r="C21" s="71"/>
    </row>
    <row r="22" spans="1:3" ht="12.75">
      <c r="A22" s="1" t="s">
        <v>19</v>
      </c>
      <c r="B22" s="7">
        <v>22.3</v>
      </c>
      <c r="C22" s="71"/>
    </row>
    <row r="23" spans="1:3" ht="12.75">
      <c r="A23" s="1" t="s">
        <v>20</v>
      </c>
      <c r="B23" s="7">
        <v>13.29</v>
      </c>
      <c r="C23" s="71"/>
    </row>
    <row r="24" spans="1:3" ht="12.75">
      <c r="A24" s="1" t="s">
        <v>21</v>
      </c>
      <c r="B24" s="8">
        <v>50.2</v>
      </c>
      <c r="C24" s="71"/>
    </row>
    <row r="25" spans="1:3" ht="12.75">
      <c r="A25" t="s">
        <v>4</v>
      </c>
      <c r="B25" s="2">
        <f>SUM(B21:B24)</f>
        <v>93.22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275.5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80.61000000000001</v>
      </c>
      <c r="C29" s="71"/>
    </row>
    <row r="30" spans="2:3" ht="12.75">
      <c r="B30" s="2"/>
      <c r="C30" s="71"/>
    </row>
    <row r="31" spans="1:3" ht="12.75">
      <c r="A31" t="s">
        <v>6</v>
      </c>
      <c r="B31" s="25" t="s">
        <v>38</v>
      </c>
      <c r="C31" s="71"/>
    </row>
    <row r="32" spans="1:3" ht="12.75">
      <c r="A32" s="1" t="s">
        <v>22</v>
      </c>
      <c r="B32" s="13">
        <f>B18/B2</f>
        <v>0.12233557046979864</v>
      </c>
      <c r="C32" s="71"/>
    </row>
    <row r="33" spans="1:3" ht="12.75">
      <c r="A33" t="s">
        <v>23</v>
      </c>
      <c r="B33" s="13">
        <f>B25/B2</f>
        <v>0.06256375838926174</v>
      </c>
      <c r="C33" s="71"/>
    </row>
    <row r="34" spans="1:3" ht="12.75">
      <c r="A34" t="s">
        <v>27</v>
      </c>
      <c r="B34" s="13">
        <f>B27/B2</f>
        <v>0.1848993288590604</v>
      </c>
      <c r="C34" s="71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andrew.swenson</cp:lastModifiedBy>
  <cp:lastPrinted>2009-12-11T22:31:10Z</cp:lastPrinted>
  <dcterms:created xsi:type="dcterms:W3CDTF">2005-01-10T15:34:54Z</dcterms:created>
  <dcterms:modified xsi:type="dcterms:W3CDTF">2012-12-21T10:56:44Z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