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1100" windowHeight="9120" tabRatio="953" activeTab="16"/>
  </bookViews>
  <sheets>
    <sheet name="Intro" sheetId="1" r:id="rId1"/>
    <sheet name="Cashflow" sheetId="2" r:id="rId2"/>
    <sheet name="HRSW" sheetId="3" r:id="rId3"/>
    <sheet name="Durum" sheetId="4" r:id="rId4"/>
    <sheet name="Barley" sheetId="5" r:id="rId5"/>
    <sheet name="Corn" sheetId="6" r:id="rId6"/>
    <sheet name="Soyb" sheetId="7" r:id="rId7"/>
    <sheet name="Drybean" sheetId="8" r:id="rId8"/>
    <sheet name="Oil_SF" sheetId="9" r:id="rId9"/>
    <sheet name="Conf_SF" sheetId="10" r:id="rId10"/>
    <sheet name="Canola" sheetId="11" r:id="rId11"/>
    <sheet name="Flax" sheetId="12" r:id="rId12"/>
    <sheet name="Peas" sheetId="13" r:id="rId13"/>
    <sheet name="Oats" sheetId="14" r:id="rId14"/>
    <sheet name="Buckwht" sheetId="15" r:id="rId15"/>
    <sheet name="Millet" sheetId="16" r:id="rId16"/>
    <sheet name="Wint.Wht" sheetId="17" r:id="rId17"/>
  </sheets>
  <definedNames>
    <definedName name="_xlnm.Print_Area" localSheetId="1">'Cashflow'!$A$1:$L$57</definedName>
    <definedName name="_xlnm.Print_Area" localSheetId="0">'Intro'!$A$1:$J$30</definedName>
  </definedNames>
  <calcPr fullCalcOnLoad="1"/>
</workbook>
</file>

<file path=xl/sharedStrings.xml><?xml version="1.0" encoding="utf-8"?>
<sst xmlns="http://schemas.openxmlformats.org/spreadsheetml/2006/main" count="603" uniqueCount="144">
  <si>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</si>
  <si>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</si>
  <si>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</si>
  <si>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</si>
  <si>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</si>
  <si>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</si>
  <si>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</si>
  <si>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</si>
  <si>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</si>
  <si>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</si>
  <si>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</si>
  <si>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</si>
  <si>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</si>
  <si>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</si>
  <si>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</si>
  <si>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</si>
  <si>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</si>
  <si>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</si>
  <si>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</si>
  <si>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</si>
  <si>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</si>
  <si>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</si>
  <si>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</si>
  <si>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</si>
  <si>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</si>
  <si>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Soybeans</t>
  </si>
  <si>
    <t>Corn</t>
  </si>
  <si>
    <t xml:space="preserve"> -Total Listed Costs</t>
  </si>
  <si>
    <t>Market Revenue</t>
  </si>
  <si>
    <t xml:space="preserve">  Market Yield</t>
  </si>
  <si>
    <t>Notes:</t>
  </si>
  <si>
    <t>HARD RED SPRING WHEAT</t>
  </si>
  <si>
    <t>RETURN TO LABOR &amp; MGMT</t>
  </si>
  <si>
    <t>DURUM</t>
  </si>
  <si>
    <t>BARLEY</t>
  </si>
  <si>
    <t>CORN</t>
  </si>
  <si>
    <t>SOYBEANS</t>
  </si>
  <si>
    <t>DRYBEANS</t>
  </si>
  <si>
    <t>(lb) :</t>
  </si>
  <si>
    <t>OIL SUNFLOWER</t>
  </si>
  <si>
    <t>CONFECTIONERY SUNFLOWERS</t>
  </si>
  <si>
    <t>CANOLA</t>
  </si>
  <si>
    <t>FLAX</t>
  </si>
  <si>
    <t>OATS</t>
  </si>
  <si>
    <t>BUCKWHEAT</t>
  </si>
  <si>
    <t>MILLET</t>
  </si>
  <si>
    <t>WINTER WHEAT</t>
  </si>
  <si>
    <t>CASHFLOW SUMMARY</t>
  </si>
  <si>
    <t>HRSW</t>
  </si>
  <si>
    <t>Durum</t>
  </si>
  <si>
    <t>Barley</t>
  </si>
  <si>
    <t>Oil_SF</t>
  </si>
  <si>
    <t>Conf. SF</t>
  </si>
  <si>
    <t>Canola</t>
  </si>
  <si>
    <t>Flax</t>
  </si>
  <si>
    <t>Oats</t>
  </si>
  <si>
    <t>Millet</t>
  </si>
  <si>
    <t>Wint.Wht</t>
  </si>
  <si>
    <t>CROP</t>
  </si>
  <si>
    <t>Revenue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</si>
  <si>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</si>
  <si>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</si>
  <si>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</si>
  <si>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</si>
  <si>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</si>
  <si>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</si>
  <si>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</si>
  <si>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</si>
  <si>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INFLOWS, Total for Farm</t>
  </si>
  <si>
    <t>OUTFLOWS, Total for Farm</t>
  </si>
  <si>
    <t>Totals</t>
  </si>
  <si>
    <t>Other Cash Outflow</t>
  </si>
  <si>
    <t>Other Cash Inflow</t>
  </si>
  <si>
    <t>Drybeans</t>
  </si>
  <si>
    <t>Crop</t>
  </si>
  <si>
    <t>Seed</t>
  </si>
  <si>
    <t>Herbicide</t>
  </si>
  <si>
    <t>Fungicide</t>
  </si>
  <si>
    <t>Insecticide</t>
  </si>
  <si>
    <t>Fertilizer</t>
  </si>
  <si>
    <t>Crop Insur.</t>
  </si>
  <si>
    <t>Fuel</t>
  </si>
  <si>
    <t>Repairs</t>
  </si>
  <si>
    <t>Drying</t>
  </si>
  <si>
    <t>Misc.</t>
  </si>
  <si>
    <t>Oper.Int.</t>
  </si>
  <si>
    <t>Grand Total Direct Cost</t>
  </si>
  <si>
    <t>Buckwht</t>
  </si>
  <si>
    <t>Budgets:</t>
  </si>
  <si>
    <t xml:space="preserve">Use the tabs at the bottom of this screen to select a crop budget.  Point and click on the very right edge of the </t>
  </si>
  <si>
    <t xml:space="preserve">last crop tab if all of the crop tabs are not visible.  The next tab should then appear.  Each budget displays </t>
  </si>
  <si>
    <t xml:space="preserve">the projected revenue, direct and indirect costs, and profit as defined by return to unpaid operator labor and </t>
  </si>
  <si>
    <t xml:space="preserve">management.  The budgets can be edited.  Please enter your own numbers.  The budgets do not include </t>
  </si>
  <si>
    <t xml:space="preserve">publication of the crop budgets or the PDF file on the NDSU website for a full explanation of the crop budgets. </t>
  </si>
  <si>
    <t>Whole Farm Cash Flow:</t>
  </si>
  <si>
    <t xml:space="preserve">The &lt;Cashflow&gt; tab, next to the &lt;Intro&gt; tab at the bottom of this screen can be selected to estimate  </t>
  </si>
  <si>
    <t xml:space="preserve">revenue, direct costs, and return over direct costs for each crop. (These items are linked from the individual </t>
  </si>
  <si>
    <t>crop budgets and must be edited from those budgets).  Enter the number of acres of each crop you expect</t>
  </si>
  <si>
    <t xml:space="preserve">calculated the same as profit. For example, depreciation is included in profit calculation but not cash flow, and </t>
  </si>
  <si>
    <t xml:space="preserve">principal payments are a cash outflow but not an expense.)  Cash outflows, other than direct costs, must be </t>
  </si>
  <si>
    <t xml:space="preserve">entered in the Cashflow Summary table.  Decoupled government payments must also be entered in this table. </t>
  </si>
  <si>
    <t>A table itemizing direct costs and providing totals by crop is available at the bottom of this worksheet.</t>
  </si>
  <si>
    <t>Caution:</t>
  </si>
  <si>
    <t>The budgets do not provide a pure "apples-to-apples" comparison between crops.  Differences in unpaid</t>
  </si>
  <si>
    <r>
      <t>operator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labor and management requirements, production risk and marketing risk are not considered.  </t>
    </r>
  </si>
  <si>
    <t xml:space="preserve">Rotational advantages and disadvantages such as nitrogen credits for soybeans and pulse crops, and the </t>
  </si>
  <si>
    <r>
      <t>potential some crops have for disease buildup, respectively, are also not considered</t>
    </r>
    <r>
      <rPr>
        <sz val="10"/>
        <rFont val="Courier New"/>
        <family val="3"/>
      </rPr>
      <t xml:space="preserve">.   </t>
    </r>
  </si>
  <si>
    <t>**NDSU and its entities makes no warranties, either expressed or implied, concerning this program.**</t>
  </si>
  <si>
    <t>Ret. Over</t>
  </si>
  <si>
    <t>Dir. Costs</t>
  </si>
  <si>
    <t>Machinery P &amp; I Pmts</t>
  </si>
  <si>
    <t>Land P &amp; I Pmts</t>
  </si>
  <si>
    <t>Cash available for family living, SE &amp; income taxes and investment</t>
  </si>
  <si>
    <t>Summary of Direct Costs</t>
  </si>
  <si>
    <t>Peas</t>
  </si>
  <si>
    <t>FIELD PEAS</t>
  </si>
  <si>
    <t>Milling quality price, large risk of quality discounts</t>
  </si>
  <si>
    <r>
      <t xml:space="preserve">to grow.  </t>
    </r>
    <r>
      <rPr>
        <u val="single"/>
        <sz val="10"/>
        <color indexed="10"/>
        <rFont val="Arial"/>
        <family val="2"/>
      </rPr>
      <t>The</t>
    </r>
    <r>
      <rPr>
        <b/>
        <u val="single"/>
        <sz val="10"/>
        <color indexed="10"/>
        <rFont val="Arial"/>
        <family val="2"/>
      </rPr>
      <t xml:space="preserve"> </t>
    </r>
    <r>
      <rPr>
        <u val="single"/>
        <sz val="10"/>
        <color indexed="10"/>
        <rFont val="Arial"/>
        <family val="2"/>
      </rPr>
      <t>indirect costs in the budgets are not linked to the cash flow worksheet</t>
    </r>
    <r>
      <rPr>
        <sz val="10"/>
        <color indexed="10"/>
        <rFont val="Arial"/>
        <family val="2"/>
      </rPr>
      <t xml:space="preserve">. </t>
    </r>
    <r>
      <rPr>
        <sz val="10"/>
        <rFont val="Arial"/>
        <family val="2"/>
      </rPr>
      <t xml:space="preserve"> (Cashflow is not </t>
    </r>
  </si>
  <si>
    <t>Signiture:</t>
  </si>
  <si>
    <t>Date:</t>
  </si>
  <si>
    <t>See direct cost summary below.</t>
  </si>
  <si>
    <t>Soybean aphid and/or spider mite insecticide</t>
  </si>
  <si>
    <t>Includes dessicant prior to straight cutting</t>
  </si>
  <si>
    <t>Spray for head feeding insects</t>
  </si>
  <si>
    <t>Two sprayings for head feeding insects</t>
  </si>
  <si>
    <t>Fungicide for white mold would cost about $18</t>
  </si>
  <si>
    <t>Fungicide for white mold. A second may be needed.</t>
  </si>
  <si>
    <t xml:space="preserve">  Market Price</t>
  </si>
  <si>
    <t>Fungicide for rust would cost $4 plus application</t>
  </si>
  <si>
    <t>inoculant, rock roller rent, soil testing</t>
  </si>
  <si>
    <t>Cost includes $8 for inoculant and fungicide seed treatment</t>
  </si>
  <si>
    <t>the whole farm cashflow.  This worksheet consists of three tables.  The first table lists the market</t>
  </si>
  <si>
    <t>Insurance is not available in some counties of the region</t>
  </si>
  <si>
    <t>decoupled Price Loss Coverage (PLC) and Agricultural Risk Coverage (ARC) government payments because</t>
  </si>
  <si>
    <t>they are tied to program base acres, not to current crop selection or production.  Refer to the paper</t>
  </si>
  <si>
    <t>Hired Labor</t>
  </si>
  <si>
    <t>Gov't Pmts (ARC/PLC)</t>
  </si>
  <si>
    <t>Cereal grain aphid insecticide would cost about $4</t>
  </si>
  <si>
    <t>Mkt Rev.</t>
  </si>
  <si>
    <t>per Acre</t>
  </si>
  <si>
    <t xml:space="preserve">Dir. Costs </t>
  </si>
  <si>
    <t>Malting barley price.  Feed barley estimate is $2.40</t>
  </si>
  <si>
    <t>North Dakota 2021 Projected Crop Budgets - South East</t>
  </si>
  <si>
    <t>Developed by: Ronald Haugen, NDSU Extension Service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</si>
</sst>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0.00_);\(0.00\)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10"/>
      <name val="Courier New"/>
      <family val="3"/>
    </font>
    <font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3" fontId="4" fillId="0" borderId="10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Border="1" applyAlignment="1" quotePrefix="1">
      <alignment/>
    </xf>
    <xf numFmtId="3" fontId="0" fillId="0" borderId="16" xfId="0" applyNumberFormat="1" applyBorder="1" applyAlignment="1" quotePrefix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1" fontId="0" fillId="0" borderId="0" xfId="0" applyNumberFormat="1" applyBorder="1" applyAlignment="1" applyProtection="1">
      <alignment/>
      <protection/>
    </xf>
    <xf numFmtId="0" fontId="5" fillId="0" borderId="0" xfId="0" applyFont="1" applyAlignment="1" quotePrefix="1">
      <alignment horizontal="center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51" fillId="0" borderId="10" xfId="0" applyFont="1" applyBorder="1" applyAlignment="1">
      <alignment horizontal="center"/>
    </xf>
    <xf numFmtId="0" fontId="0" fillId="0" borderId="18" xfId="0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Border="1" applyAlignment="1">
      <alignment/>
    </xf>
    <xf numFmtId="168" fontId="0" fillId="0" borderId="0" xfId="42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 quotePrefix="1">
      <alignment/>
    </xf>
    <xf numFmtId="0" fontId="0" fillId="0" borderId="16" xfId="0" applyBorder="1" applyAlignment="1" quotePrefix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2" fillId="0" borderId="0" xfId="0" applyFont="1" applyBorder="1" applyAlignment="1" quotePrefix="1">
      <alignment/>
    </xf>
    <xf numFmtId="0" fontId="52" fillId="0" borderId="16" xfId="0" applyFont="1" applyBorder="1" applyAlignment="1" quotePrefix="1">
      <alignment/>
    </xf>
    <xf numFmtId="0" fontId="0" fillId="0" borderId="0" xfId="0" applyFill="1" applyAlignment="1">
      <alignment/>
    </xf>
    <xf numFmtId="3" fontId="0" fillId="33" borderId="17" xfId="0" applyNumberFormat="1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0" fillId="0" borderId="0" xfId="0" applyFont="1" applyAlignment="1" quotePrefix="1">
      <alignment horizontal="center"/>
    </xf>
    <xf numFmtId="0" fontId="52" fillId="0" borderId="0" xfId="0" applyFont="1" applyAlignment="1" applyProtection="1">
      <alignment/>
      <protection locked="0"/>
    </xf>
    <xf numFmtId="0" fontId="52" fillId="0" borderId="10" xfId="0" applyFont="1" applyBorder="1" applyAlignment="1" applyProtection="1">
      <alignment/>
      <protection locked="0"/>
    </xf>
    <xf numFmtId="0" fontId="53" fillId="0" borderId="10" xfId="0" applyFont="1" applyBorder="1" applyAlignment="1" applyProtection="1">
      <alignment horizontal="center"/>
      <protection locked="0"/>
    </xf>
    <xf numFmtId="0" fontId="52" fillId="0" borderId="21" xfId="0" applyFont="1" applyBorder="1" applyAlignment="1" applyProtection="1">
      <alignment/>
      <protection locked="0"/>
    </xf>
    <xf numFmtId="0" fontId="52" fillId="0" borderId="0" xfId="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21" xfId="0" applyFont="1" applyBorder="1" applyAlignment="1">
      <alignment/>
    </xf>
    <xf numFmtId="169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31</xdr:row>
      <xdr:rowOff>85725</xdr:rowOff>
    </xdr:from>
    <xdr:to>
      <xdr:col>10</xdr:col>
      <xdr:colOff>228600</xdr:colOff>
      <xdr:row>58</xdr:row>
      <xdr:rowOff>57150</xdr:rowOff>
    </xdr:to>
    <xdr:pic>
      <xdr:nvPicPr>
        <xdr:cNvPr id="1" name="Picture 1" descr="ND Map for Budget Regio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153025"/>
          <a:ext cx="6305550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showGridLines="0" zoomScalePageLayoutView="0" workbookViewId="0" topLeftCell="A1">
      <selection activeCell="A1" sqref="A1:J1"/>
    </sheetView>
  </sheetViews>
  <sheetFormatPr defaultColWidth="9.140625" defaultRowHeight="12.75"/>
  <cols>
    <col min="10" max="10" width="9.8515625" style="0" customWidth="1"/>
  </cols>
  <sheetData>
    <row r="1" spans="1:10" ht="15.75">
      <c r="A1" s="75" t="s">
        <v>142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12.75">
      <c r="A2" s="76" t="s">
        <v>143</v>
      </c>
      <c r="B2" s="77"/>
      <c r="C2" s="77"/>
      <c r="D2" s="77"/>
      <c r="E2" s="77"/>
      <c r="F2" s="77"/>
      <c r="G2" s="77"/>
      <c r="H2" s="77"/>
      <c r="I2" s="77"/>
      <c r="J2" s="77"/>
    </row>
    <row r="3" spans="1:8" ht="12.75">
      <c r="A3" s="36"/>
      <c r="B3" s="37"/>
      <c r="C3" s="38"/>
      <c r="D3" s="38"/>
      <c r="E3" s="38"/>
      <c r="F3" s="37"/>
      <c r="G3" s="37"/>
      <c r="H3" s="37"/>
    </row>
    <row r="4" spans="1:8" ht="12.75">
      <c r="A4" s="45" t="s">
        <v>88</v>
      </c>
      <c r="B4" s="39"/>
      <c r="C4" s="39"/>
      <c r="D4" s="39"/>
      <c r="E4" s="39"/>
      <c r="F4" s="39"/>
      <c r="G4" s="39"/>
      <c r="H4" s="39"/>
    </row>
    <row r="5" spans="1:8" ht="12.75">
      <c r="A5" s="17" t="s">
        <v>89</v>
      </c>
      <c r="B5" s="39"/>
      <c r="C5" s="39"/>
      <c r="D5" s="39"/>
      <c r="E5" s="39"/>
      <c r="F5" s="39"/>
      <c r="G5" s="39"/>
      <c r="H5" s="39"/>
    </row>
    <row r="6" spans="1:8" ht="12.75">
      <c r="A6" s="17" t="s">
        <v>90</v>
      </c>
      <c r="B6" s="39"/>
      <c r="C6" s="39"/>
      <c r="D6" s="39"/>
      <c r="E6" s="39"/>
      <c r="F6" s="39"/>
      <c r="G6" s="39"/>
      <c r="H6" s="39"/>
    </row>
    <row r="7" spans="1:8" ht="12.75">
      <c r="A7" s="17" t="s">
        <v>91</v>
      </c>
      <c r="B7" s="39"/>
      <c r="C7" s="39"/>
      <c r="D7" s="39"/>
      <c r="E7" s="39"/>
      <c r="F7" s="39"/>
      <c r="G7" s="39"/>
      <c r="H7" s="39"/>
    </row>
    <row r="8" spans="1:8" ht="12.75">
      <c r="A8" s="17" t="s">
        <v>92</v>
      </c>
      <c r="B8" s="39"/>
      <c r="C8" s="39"/>
      <c r="D8" s="39"/>
      <c r="E8" s="39"/>
      <c r="F8" s="39"/>
      <c r="G8" s="39"/>
      <c r="H8" s="39"/>
    </row>
    <row r="9" spans="1:8" ht="12.75">
      <c r="A9" s="17" t="s">
        <v>133</v>
      </c>
      <c r="B9" s="39"/>
      <c r="C9" s="39"/>
      <c r="D9" s="39"/>
      <c r="E9" s="39"/>
      <c r="F9" s="39"/>
      <c r="G9" s="39"/>
      <c r="H9" s="39"/>
    </row>
    <row r="10" spans="1:8" ht="12.75">
      <c r="A10" s="17" t="s">
        <v>134</v>
      </c>
      <c r="B10" s="39"/>
      <c r="C10" s="39"/>
      <c r="D10" s="39"/>
      <c r="E10" s="39"/>
      <c r="F10" s="39"/>
      <c r="G10" s="39"/>
      <c r="H10" s="39"/>
    </row>
    <row r="11" spans="1:8" ht="12.75">
      <c r="A11" s="17" t="s">
        <v>93</v>
      </c>
      <c r="B11" s="39"/>
      <c r="C11" s="39"/>
      <c r="D11" s="39"/>
      <c r="E11" s="39"/>
      <c r="F11" s="39"/>
      <c r="G11" s="39"/>
      <c r="H11" s="39"/>
    </row>
    <row r="12" spans="1:8" ht="12.75">
      <c r="A12" s="17"/>
      <c r="B12" s="39"/>
      <c r="C12" s="39"/>
      <c r="D12" s="39"/>
      <c r="E12" s="39"/>
      <c r="F12" s="39"/>
      <c r="G12" s="39"/>
      <c r="H12" s="39"/>
    </row>
    <row r="13" spans="1:8" ht="12.75">
      <c r="A13" s="45" t="s">
        <v>94</v>
      </c>
      <c r="B13" s="40"/>
      <c r="C13" s="40"/>
      <c r="D13" s="39"/>
      <c r="E13" s="39"/>
      <c r="F13" s="39"/>
      <c r="G13" s="39"/>
      <c r="H13" s="39"/>
    </row>
    <row r="14" spans="1:8" ht="12.75">
      <c r="A14" s="17" t="s">
        <v>95</v>
      </c>
      <c r="B14" s="39"/>
      <c r="C14" s="39"/>
      <c r="D14" s="39"/>
      <c r="E14" s="39"/>
      <c r="F14" s="39"/>
      <c r="G14" s="39"/>
      <c r="H14" s="39"/>
    </row>
    <row r="15" spans="1:8" ht="12.75">
      <c r="A15" s="44" t="s">
        <v>131</v>
      </c>
      <c r="B15" s="39"/>
      <c r="C15" s="39"/>
      <c r="D15" s="39"/>
      <c r="E15" s="39"/>
      <c r="F15" s="39"/>
      <c r="G15" s="39"/>
      <c r="H15" s="39"/>
    </row>
    <row r="16" spans="1:8" ht="12.75">
      <c r="A16" s="17" t="s">
        <v>96</v>
      </c>
      <c r="B16" s="39"/>
      <c r="C16" s="39"/>
      <c r="D16" s="39"/>
      <c r="E16" s="39"/>
      <c r="F16" s="39"/>
      <c r="G16" s="39"/>
      <c r="H16" s="39"/>
    </row>
    <row r="17" spans="1:8" ht="12.75">
      <c r="A17" s="17" t="s">
        <v>97</v>
      </c>
      <c r="B17" s="39"/>
      <c r="C17" s="39"/>
      <c r="D17" s="39"/>
      <c r="E17" s="39"/>
      <c r="F17" s="39"/>
      <c r="G17" s="39"/>
      <c r="H17" s="39"/>
    </row>
    <row r="18" spans="1:8" ht="12.75">
      <c r="A18" s="44" t="s">
        <v>117</v>
      </c>
      <c r="B18" s="39"/>
      <c r="C18" s="39"/>
      <c r="D18" s="39"/>
      <c r="E18" s="39"/>
      <c r="F18" s="39"/>
      <c r="G18" s="39"/>
      <c r="H18" s="39"/>
    </row>
    <row r="19" spans="1:8" ht="12.75">
      <c r="A19" s="17" t="s">
        <v>98</v>
      </c>
      <c r="B19" s="39"/>
      <c r="C19" s="39"/>
      <c r="E19" s="39"/>
      <c r="F19" s="39"/>
      <c r="G19" s="39"/>
      <c r="H19" s="39"/>
    </row>
    <row r="20" spans="1:8" ht="12.75">
      <c r="A20" s="17" t="s">
        <v>99</v>
      </c>
      <c r="B20" s="39"/>
      <c r="C20" s="39"/>
      <c r="D20" s="39"/>
      <c r="E20" s="39"/>
      <c r="F20" s="39"/>
      <c r="G20" s="39"/>
      <c r="H20" s="39"/>
    </row>
    <row r="21" spans="1:8" ht="12.75">
      <c r="A21" s="17" t="s">
        <v>100</v>
      </c>
      <c r="B21" s="39"/>
      <c r="C21" s="39"/>
      <c r="D21" s="39"/>
      <c r="E21" s="39"/>
      <c r="F21" s="39"/>
      <c r="G21" s="39"/>
      <c r="H21" s="39"/>
    </row>
    <row r="22" spans="1:8" ht="12.75">
      <c r="A22" s="17" t="s">
        <v>101</v>
      </c>
      <c r="B22" s="39"/>
      <c r="C22" s="39"/>
      <c r="D22" s="39"/>
      <c r="E22" s="39"/>
      <c r="F22" s="39"/>
      <c r="G22" s="39"/>
      <c r="H22" s="39"/>
    </row>
    <row r="23" spans="2:8" ht="12.75">
      <c r="B23" s="39"/>
      <c r="C23" s="39"/>
      <c r="D23" s="39"/>
      <c r="E23" s="39"/>
      <c r="F23" s="39"/>
      <c r="G23" s="39"/>
      <c r="H23" s="39"/>
    </row>
    <row r="24" spans="1:8" ht="12.75">
      <c r="A24" s="45" t="s">
        <v>102</v>
      </c>
      <c r="B24" s="39"/>
      <c r="C24" s="39"/>
      <c r="D24" s="39"/>
      <c r="E24" s="39"/>
      <c r="F24" s="39"/>
      <c r="G24" s="39"/>
      <c r="H24" s="39"/>
    </row>
    <row r="25" spans="1:8" ht="12.75">
      <c r="A25" s="17" t="s">
        <v>103</v>
      </c>
      <c r="B25" s="39"/>
      <c r="C25" s="39"/>
      <c r="D25" s="39"/>
      <c r="E25" s="39"/>
      <c r="F25" s="39"/>
      <c r="G25" s="39"/>
      <c r="H25" s="39"/>
    </row>
    <row r="26" spans="1:8" ht="12.75" customHeight="1">
      <c r="A26" s="17" t="s">
        <v>104</v>
      </c>
      <c r="B26" s="39"/>
      <c r="C26" s="39"/>
      <c r="D26" s="39"/>
      <c r="E26" s="39"/>
      <c r="F26" s="39"/>
      <c r="G26" s="39"/>
      <c r="H26" s="39"/>
    </row>
    <row r="27" spans="1:8" ht="12.75">
      <c r="A27" s="17" t="s">
        <v>105</v>
      </c>
      <c r="B27" s="39"/>
      <c r="C27" s="39"/>
      <c r="D27" s="39"/>
      <c r="E27" s="39"/>
      <c r="F27" s="39"/>
      <c r="G27" s="39"/>
      <c r="H27" s="39"/>
    </row>
    <row r="28" spans="1:8" ht="13.5">
      <c r="A28" s="17" t="s">
        <v>106</v>
      </c>
      <c r="B28" s="39"/>
      <c r="C28" s="39"/>
      <c r="D28" s="39"/>
      <c r="E28" s="39"/>
      <c r="F28" s="39"/>
      <c r="G28" s="39"/>
      <c r="H28" s="39"/>
    </row>
    <row r="29" spans="1:8" ht="12.75">
      <c r="A29" s="37"/>
      <c r="B29" s="37"/>
      <c r="C29" s="37"/>
      <c r="D29" s="37"/>
      <c r="E29" s="37"/>
      <c r="F29" s="37"/>
      <c r="G29" s="37"/>
      <c r="H29" s="37"/>
    </row>
    <row r="30" spans="1:8" ht="12.75">
      <c r="A30" s="37" t="s">
        <v>107</v>
      </c>
      <c r="B30" s="37"/>
      <c r="C30" s="37"/>
      <c r="D30" s="37"/>
      <c r="E30" s="37"/>
      <c r="F30" s="37"/>
      <c r="G30" s="37"/>
      <c r="H30" s="37"/>
    </row>
    <row r="31" spans="1:12" ht="12.7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</row>
    <row r="32" spans="1:12" ht="12.7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</row>
    <row r="33" spans="1:12" ht="12.7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</row>
    <row r="34" spans="1:12" ht="12.7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</row>
    <row r="35" spans="1:12" ht="12.7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</row>
    <row r="36" spans="1:12" ht="12.7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</row>
    <row r="37" spans="1:12" ht="12.7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</row>
    <row r="38" spans="1:12" ht="12.7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</row>
    <row r="39" spans="1:12" ht="12.7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</row>
    <row r="40" spans="1:12" ht="12.7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</row>
    <row r="41" spans="1:12" ht="12.7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</row>
    <row r="42" spans="1:12" ht="12.75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1:12" ht="12.7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</row>
    <row r="44" spans="1:12" ht="12.7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</row>
    <row r="45" spans="1:12" ht="12.7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</row>
    <row r="46" spans="1:12" ht="12.75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</row>
    <row r="47" spans="1:12" ht="12.7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</row>
    <row r="48" spans="1:12" ht="12.75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</row>
    <row r="49" spans="1:12" ht="12.7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</row>
    <row r="50" spans="1:12" ht="12.75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</row>
    <row r="51" spans="1:12" ht="12.75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</row>
    <row r="52" spans="1:12" ht="12.7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</row>
    <row r="53" spans="1:12" ht="12.7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</row>
    <row r="54" spans="1:12" ht="12.75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</row>
    <row r="55" spans="1:12" ht="12.7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</row>
    <row r="56" spans="1:12" ht="12.7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</row>
    <row r="57" spans="1:12" ht="12.7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</row>
    <row r="58" spans="1:12" ht="12.75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</row>
    <row r="59" spans="1:12" ht="12.7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</row>
  </sheetData>
  <sheetProtection sheet="1" selectLockedCells="1"/>
  <mergeCells count="2">
    <mergeCell ref="A1:J1"/>
    <mergeCell ref="A2:J2"/>
  </mergeCells>
  <printOptions/>
  <pageMargins left="0.75" right="0.75" top="1" bottom="1" header="0.5" footer="0.5"/>
  <pageSetup fitToHeight="1" fitToWidth="1" horizontalDpi="600" verticalDpi="600" orientation="portrait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40</v>
      </c>
      <c r="B1" s="23" t="s">
        <v>0</v>
      </c>
      <c r="C1" s="73" t="s">
        <v>30</v>
      </c>
    </row>
    <row r="2" spans="1:3" ht="12.75">
      <c r="A2" t="s">
        <v>29</v>
      </c>
      <c r="B2" s="9">
        <v>1550</v>
      </c>
      <c r="C2" s="70"/>
    </row>
    <row r="3" spans="1:3" ht="12.75">
      <c r="A3" t="s">
        <v>127</v>
      </c>
      <c r="B3" s="10">
        <v>0.27</v>
      </c>
      <c r="C3" s="70"/>
    </row>
    <row r="4" spans="1:3" ht="12.75">
      <c r="A4" t="s">
        <v>28</v>
      </c>
      <c r="B4" s="2">
        <f>B2*B3</f>
        <v>418.5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52.25</v>
      </c>
      <c r="C7" s="72"/>
    </row>
    <row r="8" spans="1:3" ht="12.75">
      <c r="A8" s="1" t="s">
        <v>9</v>
      </c>
      <c r="B8" s="11">
        <v>29.9</v>
      </c>
      <c r="C8" s="70"/>
    </row>
    <row r="9" spans="1:3" ht="12.75">
      <c r="A9" s="1" t="s">
        <v>24</v>
      </c>
      <c r="B9" s="11">
        <v>0</v>
      </c>
      <c r="C9" s="70" t="s">
        <v>128</v>
      </c>
    </row>
    <row r="10" spans="1:3" ht="12.75">
      <c r="A10" s="1" t="s">
        <v>10</v>
      </c>
      <c r="B10" s="11">
        <v>10</v>
      </c>
      <c r="C10" s="72" t="s">
        <v>124</v>
      </c>
    </row>
    <row r="11" spans="1:3" ht="12.75">
      <c r="A11" s="1" t="s">
        <v>12</v>
      </c>
      <c r="B11" s="11">
        <v>33.72</v>
      </c>
      <c r="C11" s="70"/>
    </row>
    <row r="12" spans="1:3" ht="12.75">
      <c r="A12" s="1" t="s">
        <v>11</v>
      </c>
      <c r="B12" s="11">
        <v>16.5</v>
      </c>
      <c r="C12" s="70"/>
    </row>
    <row r="13" spans="1:3" ht="12.75">
      <c r="A13" s="1" t="s">
        <v>13</v>
      </c>
      <c r="B13" s="11">
        <v>14.06</v>
      </c>
      <c r="C13" s="70"/>
    </row>
    <row r="14" spans="1:3" ht="12.75">
      <c r="A14" s="1" t="s">
        <v>14</v>
      </c>
      <c r="B14" s="11">
        <v>21.09</v>
      </c>
      <c r="C14" s="70"/>
    </row>
    <row r="15" spans="1:3" ht="12.75">
      <c r="A15" s="1" t="s">
        <v>15</v>
      </c>
      <c r="B15" s="11">
        <v>4.92</v>
      </c>
      <c r="C15" s="70"/>
    </row>
    <row r="16" spans="1:3" ht="12.75">
      <c r="A16" s="1" t="s">
        <v>16</v>
      </c>
      <c r="B16" s="11">
        <v>18.5</v>
      </c>
      <c r="C16" s="70"/>
    </row>
    <row r="17" spans="1:3" ht="12.75">
      <c r="A17" s="1" t="s">
        <v>17</v>
      </c>
      <c r="B17" s="12">
        <v>4.52</v>
      </c>
      <c r="C17" s="70"/>
    </row>
    <row r="18" spans="1:3" ht="12.75">
      <c r="A18" t="s">
        <v>2</v>
      </c>
      <c r="B18" s="2">
        <f>SUM(B7:B17)</f>
        <v>205.46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9.4</v>
      </c>
      <c r="C21" s="70"/>
    </row>
    <row r="22" spans="1:3" ht="12.75">
      <c r="A22" s="1" t="s">
        <v>19</v>
      </c>
      <c r="B22" s="7">
        <v>25.37</v>
      </c>
      <c r="C22" s="70"/>
    </row>
    <row r="23" spans="1:3" ht="12.75">
      <c r="A23" s="1" t="s">
        <v>20</v>
      </c>
      <c r="B23" s="7">
        <v>16.29</v>
      </c>
      <c r="C23" s="70"/>
    </row>
    <row r="24" spans="1:3" ht="12.75">
      <c r="A24" s="1" t="s">
        <v>21</v>
      </c>
      <c r="B24" s="8">
        <v>96</v>
      </c>
      <c r="C24" s="70"/>
    </row>
    <row r="25" spans="1:3" ht="12.75">
      <c r="A25" t="s">
        <v>4</v>
      </c>
      <c r="B25" s="2">
        <f>SUM(B21:B24)</f>
        <v>147.06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352.52</v>
      </c>
      <c r="C27" s="70"/>
    </row>
    <row r="28" spans="2:3" ht="12.75">
      <c r="B28" s="2"/>
      <c r="C28" s="70"/>
    </row>
    <row r="29" spans="1:3" ht="12.75">
      <c r="A29" t="s">
        <v>32</v>
      </c>
      <c r="B29" s="86">
        <f>B4-B27</f>
        <v>65.98000000000002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38</v>
      </c>
      <c r="C31" s="70"/>
    </row>
    <row r="32" spans="1:3" ht="12.75">
      <c r="A32" s="1" t="s">
        <v>22</v>
      </c>
      <c r="B32" s="13">
        <f>B18/B2</f>
        <v>0.13255483870967744</v>
      </c>
      <c r="C32" s="70"/>
    </row>
    <row r="33" spans="1:3" ht="12.75">
      <c r="A33" t="s">
        <v>23</v>
      </c>
      <c r="B33" s="13">
        <f>B25/B2</f>
        <v>0.0948774193548387</v>
      </c>
      <c r="C33" s="70"/>
    </row>
    <row r="34" spans="1:3" ht="12.75">
      <c r="A34" t="s">
        <v>27</v>
      </c>
      <c r="B34" s="13">
        <f>B27/B2</f>
        <v>0.2274322580645161</v>
      </c>
      <c r="C34" s="70"/>
    </row>
  </sheetData>
  <sheetProtection sheet="1" selectLockedCells="1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41</v>
      </c>
      <c r="B1" s="23" t="s">
        <v>0</v>
      </c>
      <c r="C1" s="73" t="s">
        <v>30</v>
      </c>
    </row>
    <row r="2" spans="1:3" ht="12.75">
      <c r="A2" t="s">
        <v>29</v>
      </c>
      <c r="B2" s="9">
        <v>1780</v>
      </c>
      <c r="C2" s="70"/>
    </row>
    <row r="3" spans="1:3" ht="12.75">
      <c r="A3" t="s">
        <v>127</v>
      </c>
      <c r="B3" s="10">
        <v>0.187</v>
      </c>
      <c r="C3" s="70"/>
    </row>
    <row r="4" spans="1:3" ht="12.75">
      <c r="A4" t="s">
        <v>28</v>
      </c>
      <c r="B4" s="2">
        <f>B2*B3</f>
        <v>332.86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56.5</v>
      </c>
      <c r="C7" s="70"/>
    </row>
    <row r="8" spans="1:3" ht="12.75">
      <c r="A8" s="1" t="s">
        <v>9</v>
      </c>
      <c r="B8" s="11">
        <v>23.1</v>
      </c>
      <c r="C8" s="70"/>
    </row>
    <row r="9" spans="1:3" ht="12.75">
      <c r="A9" s="1" t="s">
        <v>24</v>
      </c>
      <c r="B9" s="11">
        <v>0</v>
      </c>
      <c r="C9" s="72" t="s">
        <v>125</v>
      </c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65.8</v>
      </c>
      <c r="C11" s="70"/>
    </row>
    <row r="12" spans="1:3" ht="12.75">
      <c r="A12" s="1" t="s">
        <v>11</v>
      </c>
      <c r="B12" s="11">
        <v>8</v>
      </c>
      <c r="C12" s="70"/>
    </row>
    <row r="13" spans="1:3" ht="12.75">
      <c r="A13" s="1" t="s">
        <v>13</v>
      </c>
      <c r="B13" s="11">
        <v>12.71</v>
      </c>
      <c r="C13" s="70"/>
    </row>
    <row r="14" spans="1:3" ht="12.75">
      <c r="A14" s="1" t="s">
        <v>14</v>
      </c>
      <c r="B14" s="11">
        <v>20.22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1.5</v>
      </c>
      <c r="C16" s="70"/>
    </row>
    <row r="17" spans="1:3" ht="12.75">
      <c r="A17" s="1" t="s">
        <v>17</v>
      </c>
      <c r="B17" s="12">
        <v>4.23</v>
      </c>
      <c r="C17" s="70"/>
    </row>
    <row r="18" spans="1:3" ht="12.75">
      <c r="A18" t="s">
        <v>2</v>
      </c>
      <c r="B18" s="2">
        <f>SUM(B7:B17)</f>
        <v>192.05999999999997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8.31</v>
      </c>
      <c r="C21" s="70"/>
    </row>
    <row r="22" spans="1:3" ht="12.75">
      <c r="A22" s="1" t="s">
        <v>19</v>
      </c>
      <c r="B22" s="7">
        <v>22.27</v>
      </c>
      <c r="C22" s="70"/>
    </row>
    <row r="23" spans="1:3" ht="12.75">
      <c r="A23" s="1" t="s">
        <v>20</v>
      </c>
      <c r="B23" s="7">
        <v>13.21</v>
      </c>
      <c r="C23" s="70"/>
    </row>
    <row r="24" spans="1:3" ht="12.75">
      <c r="A24" s="1" t="s">
        <v>21</v>
      </c>
      <c r="B24" s="8">
        <v>96</v>
      </c>
      <c r="C24" s="70"/>
    </row>
    <row r="25" spans="1:3" ht="12.75">
      <c r="A25" t="s">
        <v>4</v>
      </c>
      <c r="B25" s="2">
        <f>SUM(B21:B24)</f>
        <v>139.79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331.84999999999997</v>
      </c>
      <c r="C27" s="70"/>
    </row>
    <row r="28" spans="2:3" ht="12.75">
      <c r="B28" s="2"/>
      <c r="C28" s="70"/>
    </row>
    <row r="29" spans="1:3" ht="12.75">
      <c r="A29" t="s">
        <v>32</v>
      </c>
      <c r="B29" s="86">
        <f>B4-B27</f>
        <v>1.0100000000000477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38</v>
      </c>
      <c r="C31" s="70"/>
    </row>
    <row r="32" spans="1:3" ht="12.75">
      <c r="A32" s="1" t="s">
        <v>22</v>
      </c>
      <c r="B32" s="13">
        <f>B18/B2</f>
        <v>0.10789887640449437</v>
      </c>
      <c r="C32" s="70"/>
    </row>
    <row r="33" spans="1:3" ht="12.75">
      <c r="A33" t="s">
        <v>23</v>
      </c>
      <c r="B33" s="13">
        <f>B25/B2</f>
        <v>0.07853370786516853</v>
      </c>
      <c r="C33" s="70"/>
    </row>
    <row r="34" spans="1:3" ht="12.75">
      <c r="A34" t="s">
        <v>27</v>
      </c>
      <c r="B34" s="13">
        <f>B27/B2</f>
        <v>0.18643258426966292</v>
      </c>
      <c r="C34" s="70"/>
    </row>
  </sheetData>
  <sheetProtection sheet="1" selectLockedCells="1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42</v>
      </c>
      <c r="B1" s="23" t="s">
        <v>0</v>
      </c>
      <c r="C1" s="73" t="s">
        <v>30</v>
      </c>
    </row>
    <row r="2" spans="1:3" ht="12.75">
      <c r="A2" t="s">
        <v>29</v>
      </c>
      <c r="B2" s="9">
        <v>24</v>
      </c>
      <c r="C2" s="70"/>
    </row>
    <row r="3" spans="1:3" ht="12.75">
      <c r="A3" t="s">
        <v>127</v>
      </c>
      <c r="B3" s="10">
        <v>10.9</v>
      </c>
      <c r="C3" s="70"/>
    </row>
    <row r="4" spans="1:3" ht="12.75">
      <c r="A4" t="s">
        <v>28</v>
      </c>
      <c r="B4" s="2">
        <f>B2*B3</f>
        <v>261.6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18.5</v>
      </c>
      <c r="C7" s="70"/>
    </row>
    <row r="8" spans="1:3" ht="12.75">
      <c r="A8" s="1" t="s">
        <v>9</v>
      </c>
      <c r="B8" s="11">
        <v>24.7</v>
      </c>
      <c r="C8" s="70"/>
    </row>
    <row r="9" spans="1:3" ht="12.75">
      <c r="A9" s="1" t="s">
        <v>24</v>
      </c>
      <c r="B9" s="11">
        <v>0</v>
      </c>
      <c r="C9" s="70"/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29.6</v>
      </c>
      <c r="C11" s="70"/>
    </row>
    <row r="12" spans="1:3" ht="12.75">
      <c r="A12" s="1" t="s">
        <v>11</v>
      </c>
      <c r="B12" s="11">
        <v>12.5</v>
      </c>
      <c r="C12" s="70"/>
    </row>
    <row r="13" spans="1:3" ht="12.75">
      <c r="A13" s="1" t="s">
        <v>13</v>
      </c>
      <c r="B13" s="11">
        <v>12.55</v>
      </c>
      <c r="C13" s="70"/>
    </row>
    <row r="14" spans="1:3" ht="12.75">
      <c r="A14" s="1" t="s">
        <v>14</v>
      </c>
      <c r="B14" s="11">
        <v>21.03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1.5</v>
      </c>
      <c r="C16" s="70"/>
    </row>
    <row r="17" spans="1:3" ht="12.75">
      <c r="A17" s="1" t="s">
        <v>17</v>
      </c>
      <c r="B17" s="12">
        <v>2.71</v>
      </c>
      <c r="C17" s="70"/>
    </row>
    <row r="18" spans="1:3" ht="12.75">
      <c r="A18" t="s">
        <v>2</v>
      </c>
      <c r="B18" s="2">
        <f>SUM(B7:B17)</f>
        <v>123.09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8.41</v>
      </c>
      <c r="C21" s="70"/>
    </row>
    <row r="22" spans="1:3" ht="12.75">
      <c r="A22" s="1" t="s">
        <v>19</v>
      </c>
      <c r="B22" s="7">
        <v>22.56</v>
      </c>
      <c r="C22" s="70"/>
    </row>
    <row r="23" spans="1:3" ht="12.75">
      <c r="A23" s="1" t="s">
        <v>20</v>
      </c>
      <c r="B23" s="7">
        <v>13.86</v>
      </c>
      <c r="C23" s="70"/>
    </row>
    <row r="24" spans="1:3" ht="12.75">
      <c r="A24" s="1" t="s">
        <v>21</v>
      </c>
      <c r="B24" s="8">
        <v>96</v>
      </c>
      <c r="C24" s="70"/>
    </row>
    <row r="25" spans="1:3" ht="12.75">
      <c r="A25" t="s">
        <v>4</v>
      </c>
      <c r="B25" s="2">
        <f>SUM(B21:B24)</f>
        <v>140.82999999999998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263.91999999999996</v>
      </c>
      <c r="C27" s="70"/>
    </row>
    <row r="28" spans="2:3" ht="12.75">
      <c r="B28" s="2"/>
      <c r="C28" s="70"/>
    </row>
    <row r="29" spans="1:3" ht="12.75">
      <c r="A29" t="s">
        <v>32</v>
      </c>
      <c r="B29" s="86">
        <f>B4-B27</f>
        <v>-2.3199999999999363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7</v>
      </c>
      <c r="C31" s="70"/>
    </row>
    <row r="32" spans="1:3" ht="12.75">
      <c r="A32" s="1" t="s">
        <v>22</v>
      </c>
      <c r="B32" s="2">
        <f>B18/B2</f>
        <v>5.12875</v>
      </c>
      <c r="C32" s="70"/>
    </row>
    <row r="33" spans="1:3" ht="12.75">
      <c r="A33" t="s">
        <v>23</v>
      </c>
      <c r="B33" s="2">
        <f>B25/B2</f>
        <v>5.867916666666666</v>
      </c>
      <c r="C33" s="70"/>
    </row>
    <row r="34" spans="1:3" ht="12.75">
      <c r="A34" t="s">
        <v>27</v>
      </c>
      <c r="B34" s="2">
        <f>B27/B2</f>
        <v>10.996666666666664</v>
      </c>
      <c r="C34" s="70"/>
    </row>
  </sheetData>
  <sheetProtection sheet="1" selectLockedCells="1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115</v>
      </c>
      <c r="B1" s="23" t="s">
        <v>0</v>
      </c>
      <c r="C1" s="73" t="s">
        <v>30</v>
      </c>
    </row>
    <row r="2" spans="1:3" ht="12.75">
      <c r="A2" t="s">
        <v>29</v>
      </c>
      <c r="B2" s="9">
        <v>37</v>
      </c>
      <c r="C2" s="70"/>
    </row>
    <row r="3" spans="1:3" ht="12.75">
      <c r="A3" t="s">
        <v>127</v>
      </c>
      <c r="B3" s="12">
        <v>6.48</v>
      </c>
      <c r="C3" s="70"/>
    </row>
    <row r="4" spans="1:3" ht="12.75">
      <c r="A4" t="s">
        <v>28</v>
      </c>
      <c r="B4" s="2">
        <f>B2*B3</f>
        <v>239.76000000000002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42</v>
      </c>
      <c r="C7" s="70"/>
    </row>
    <row r="8" spans="1:3" ht="12.75">
      <c r="A8" s="1" t="s">
        <v>9</v>
      </c>
      <c r="B8" s="11">
        <v>32.3</v>
      </c>
      <c r="C8" s="70"/>
    </row>
    <row r="9" spans="1:3" ht="12.75">
      <c r="A9" s="1" t="s">
        <v>24</v>
      </c>
      <c r="B9" s="11">
        <v>0</v>
      </c>
      <c r="C9" s="70"/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7.41</v>
      </c>
      <c r="C11" s="70"/>
    </row>
    <row r="12" spans="1:3" ht="12.75">
      <c r="A12" s="1" t="s">
        <v>11</v>
      </c>
      <c r="B12" s="11">
        <v>7</v>
      </c>
      <c r="C12" s="70"/>
    </row>
    <row r="13" spans="1:3" ht="12.75">
      <c r="A13" s="1" t="s">
        <v>13</v>
      </c>
      <c r="B13" s="11">
        <v>13.1</v>
      </c>
      <c r="C13" s="70"/>
    </row>
    <row r="14" spans="1:3" ht="12.75">
      <c r="A14" s="1" t="s">
        <v>14</v>
      </c>
      <c r="B14" s="11">
        <v>21.64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9.5</v>
      </c>
      <c r="C16" s="70" t="s">
        <v>129</v>
      </c>
    </row>
    <row r="17" spans="1:3" ht="12.75">
      <c r="A17" s="1" t="s">
        <v>17</v>
      </c>
      <c r="B17" s="12">
        <v>2.99</v>
      </c>
      <c r="C17" s="70"/>
    </row>
    <row r="18" spans="1:3" ht="12.75">
      <c r="A18" t="s">
        <v>2</v>
      </c>
      <c r="B18" s="2">
        <f>SUM(B7:B17)</f>
        <v>135.94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8.65</v>
      </c>
      <c r="C21" s="70"/>
    </row>
    <row r="22" spans="1:3" ht="12.75">
      <c r="A22" s="1" t="s">
        <v>19</v>
      </c>
      <c r="B22" s="7">
        <v>23.89</v>
      </c>
      <c r="C22" s="70"/>
    </row>
    <row r="23" spans="1:3" ht="12.75">
      <c r="A23" s="1" t="s">
        <v>20</v>
      </c>
      <c r="B23" s="7">
        <v>14.2</v>
      </c>
      <c r="C23" s="70"/>
    </row>
    <row r="24" spans="1:3" ht="12.75">
      <c r="A24" s="1" t="s">
        <v>21</v>
      </c>
      <c r="B24" s="8">
        <v>96</v>
      </c>
      <c r="C24" s="70"/>
    </row>
    <row r="25" spans="1:3" ht="12.75">
      <c r="A25" t="s">
        <v>4</v>
      </c>
      <c r="B25" s="2">
        <f>SUM(B21:B24)</f>
        <v>142.74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278.68</v>
      </c>
      <c r="C27" s="70"/>
    </row>
    <row r="28" spans="2:3" ht="12.75">
      <c r="B28" s="2"/>
      <c r="C28" s="70"/>
    </row>
    <row r="29" spans="1:3" ht="12.75">
      <c r="A29" t="s">
        <v>32</v>
      </c>
      <c r="B29" s="86">
        <f>B4-B27</f>
        <v>-38.91999999999999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7</v>
      </c>
      <c r="C31" s="70"/>
    </row>
    <row r="32" spans="1:3" ht="12.75">
      <c r="A32" s="1" t="s">
        <v>22</v>
      </c>
      <c r="B32" s="2">
        <f>B18/B2</f>
        <v>3.674054054054054</v>
      </c>
      <c r="C32" s="70"/>
    </row>
    <row r="33" spans="1:3" ht="12.75">
      <c r="A33" t="s">
        <v>23</v>
      </c>
      <c r="B33" s="2">
        <f>B25/B2</f>
        <v>3.857837837837838</v>
      </c>
      <c r="C33" s="70"/>
    </row>
    <row r="34" spans="1:3" ht="12.75">
      <c r="A34" t="s">
        <v>27</v>
      </c>
      <c r="B34" s="2">
        <f>B27/B2</f>
        <v>7.531891891891892</v>
      </c>
      <c r="C34" s="70"/>
    </row>
  </sheetData>
  <sheetProtection sheet="1" selectLockedCells="1"/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43</v>
      </c>
      <c r="B1" s="23" t="s">
        <v>0</v>
      </c>
      <c r="C1" s="73" t="s">
        <v>30</v>
      </c>
    </row>
    <row r="2" spans="1:3" ht="12.75">
      <c r="A2" t="s">
        <v>29</v>
      </c>
      <c r="B2" s="9">
        <v>81</v>
      </c>
      <c r="C2" s="70"/>
    </row>
    <row r="3" spans="1:3" ht="12.75">
      <c r="A3" t="s">
        <v>127</v>
      </c>
      <c r="B3" s="12">
        <v>2.66</v>
      </c>
      <c r="C3" s="70"/>
    </row>
    <row r="4" spans="1:3" ht="12.75">
      <c r="A4" t="s">
        <v>28</v>
      </c>
      <c r="B4" s="2">
        <f>B2*B3</f>
        <v>215.46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12.5</v>
      </c>
      <c r="C7" s="70"/>
    </row>
    <row r="8" spans="1:3" ht="12.75">
      <c r="A8" s="1" t="s">
        <v>9</v>
      </c>
      <c r="B8" s="11">
        <v>5.4</v>
      </c>
      <c r="C8" s="70"/>
    </row>
    <row r="9" spans="1:3" ht="12.75">
      <c r="A9" s="1" t="s">
        <v>24</v>
      </c>
      <c r="B9" s="11">
        <v>0</v>
      </c>
      <c r="C9" s="70"/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50.45</v>
      </c>
      <c r="C11" s="70"/>
    </row>
    <row r="12" spans="1:3" ht="12.75">
      <c r="A12" s="1" t="s">
        <v>11</v>
      </c>
      <c r="B12" s="11">
        <v>9</v>
      </c>
      <c r="C12" s="70"/>
    </row>
    <row r="13" spans="1:3" ht="12.75">
      <c r="A13" s="1" t="s">
        <v>13</v>
      </c>
      <c r="B13" s="11">
        <v>15.01</v>
      </c>
      <c r="C13" s="70"/>
    </row>
    <row r="14" spans="1:3" ht="12.75">
      <c r="A14" s="1" t="s">
        <v>14</v>
      </c>
      <c r="B14" s="11">
        <v>21.69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1.5</v>
      </c>
      <c r="C16" s="70"/>
    </row>
    <row r="17" spans="1:3" ht="12.75">
      <c r="A17" s="1" t="s">
        <v>17</v>
      </c>
      <c r="B17" s="12">
        <v>2.6</v>
      </c>
      <c r="C17" s="70"/>
    </row>
    <row r="18" spans="1:3" ht="12.75">
      <c r="A18" t="s">
        <v>2</v>
      </c>
      <c r="B18" s="2">
        <f>SUM(B7:B17)</f>
        <v>118.14999999999999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9.39</v>
      </c>
      <c r="C21" s="70"/>
    </row>
    <row r="22" spans="1:3" ht="12.75">
      <c r="A22" s="1" t="s">
        <v>19</v>
      </c>
      <c r="B22" s="7">
        <v>24.43</v>
      </c>
      <c r="C22" s="70"/>
    </row>
    <row r="23" spans="1:3" ht="12.75">
      <c r="A23" s="1" t="s">
        <v>20</v>
      </c>
      <c r="B23" s="7">
        <v>15.13</v>
      </c>
      <c r="C23" s="70"/>
    </row>
    <row r="24" spans="1:3" ht="12.75">
      <c r="A24" s="1" t="s">
        <v>21</v>
      </c>
      <c r="B24" s="8">
        <v>96</v>
      </c>
      <c r="C24" s="70"/>
    </row>
    <row r="25" spans="1:3" ht="12.75">
      <c r="A25" t="s">
        <v>4</v>
      </c>
      <c r="B25" s="2">
        <f>SUM(B21:B24)</f>
        <v>144.95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263.09999999999997</v>
      </c>
      <c r="C27" s="70"/>
    </row>
    <row r="28" spans="2:3" ht="12.75">
      <c r="B28" s="2"/>
      <c r="C28" s="70"/>
    </row>
    <row r="29" spans="1:3" ht="12.75">
      <c r="A29" t="s">
        <v>32</v>
      </c>
      <c r="B29" s="86">
        <f>B4-B27</f>
        <v>-47.63999999999996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7</v>
      </c>
      <c r="C31" s="70"/>
    </row>
    <row r="32" spans="1:3" ht="12.75">
      <c r="A32" s="1" t="s">
        <v>22</v>
      </c>
      <c r="B32" s="2">
        <f>B18/B2</f>
        <v>1.458641975308642</v>
      </c>
      <c r="C32" s="70"/>
    </row>
    <row r="33" spans="1:3" ht="12.75">
      <c r="A33" t="s">
        <v>23</v>
      </c>
      <c r="B33" s="2">
        <f>B25/B2</f>
        <v>1.789506172839506</v>
      </c>
      <c r="C33" s="70"/>
    </row>
    <row r="34" spans="1:3" ht="12.75">
      <c r="A34" t="s">
        <v>27</v>
      </c>
      <c r="B34" s="2">
        <f>B27/B2</f>
        <v>3.2481481481481476</v>
      </c>
      <c r="C34" s="70"/>
    </row>
  </sheetData>
  <sheetProtection sheet="1" selectLockedCells="1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44</v>
      </c>
      <c r="B1" s="23" t="s">
        <v>0</v>
      </c>
      <c r="C1" s="73" t="s">
        <v>30</v>
      </c>
    </row>
    <row r="2" spans="1:3" ht="12.75">
      <c r="A2" t="s">
        <v>29</v>
      </c>
      <c r="B2" s="9">
        <v>950</v>
      </c>
      <c r="C2" s="70"/>
    </row>
    <row r="3" spans="1:3" ht="12.75">
      <c r="A3" t="s">
        <v>127</v>
      </c>
      <c r="B3" s="10">
        <v>0.225</v>
      </c>
      <c r="C3" s="70"/>
    </row>
    <row r="4" spans="1:3" ht="12.75">
      <c r="A4" t="s">
        <v>28</v>
      </c>
      <c r="B4" s="2">
        <f>B2*B3</f>
        <v>213.75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20</v>
      </c>
      <c r="C7" s="70"/>
    </row>
    <row r="8" spans="1:3" ht="12.75">
      <c r="A8" s="1" t="s">
        <v>9</v>
      </c>
      <c r="B8" s="11">
        <v>11.8</v>
      </c>
      <c r="C8" s="70"/>
    </row>
    <row r="9" spans="1:3" ht="12.75">
      <c r="A9" s="1" t="s">
        <v>24</v>
      </c>
      <c r="B9" s="11">
        <v>0</v>
      </c>
      <c r="C9" s="70"/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15.25</v>
      </c>
      <c r="C11" s="70"/>
    </row>
    <row r="12" spans="1:3" ht="12.75">
      <c r="A12" s="1" t="s">
        <v>11</v>
      </c>
      <c r="B12" s="11">
        <v>9.5</v>
      </c>
      <c r="C12" s="72" t="s">
        <v>132</v>
      </c>
    </row>
    <row r="13" spans="1:3" ht="12.75">
      <c r="A13" s="1" t="s">
        <v>13</v>
      </c>
      <c r="B13" s="11">
        <v>10.95</v>
      </c>
      <c r="C13" s="70"/>
    </row>
    <row r="14" spans="1:3" ht="12.75">
      <c r="A14" s="1" t="s">
        <v>14</v>
      </c>
      <c r="B14" s="11">
        <v>18.83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1.5</v>
      </c>
      <c r="C16" s="70"/>
    </row>
    <row r="17" spans="1:3" ht="12.75">
      <c r="A17" s="1" t="s">
        <v>17</v>
      </c>
      <c r="B17" s="12">
        <v>1.98</v>
      </c>
      <c r="C17" s="70"/>
    </row>
    <row r="18" spans="1:3" ht="12.75">
      <c r="A18" t="s">
        <v>2</v>
      </c>
      <c r="B18" s="2">
        <f>SUM(B7:B17)</f>
        <v>89.81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7.85</v>
      </c>
      <c r="C21" s="70"/>
    </row>
    <row r="22" spans="1:3" ht="12.75">
      <c r="A22" s="1" t="s">
        <v>19</v>
      </c>
      <c r="B22" s="7">
        <v>19.43</v>
      </c>
      <c r="C22" s="70"/>
    </row>
    <row r="23" spans="1:3" ht="12.75">
      <c r="A23" s="1" t="s">
        <v>20</v>
      </c>
      <c r="B23" s="7">
        <v>12.08</v>
      </c>
      <c r="C23" s="70"/>
    </row>
    <row r="24" spans="1:3" ht="12.75">
      <c r="A24" s="1" t="s">
        <v>21</v>
      </c>
      <c r="B24" s="8">
        <v>96</v>
      </c>
      <c r="C24" s="70"/>
    </row>
    <row r="25" spans="1:3" ht="12.75">
      <c r="A25" t="s">
        <v>4</v>
      </c>
      <c r="B25" s="2">
        <f>SUM(B21:B24)</f>
        <v>135.36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225.17000000000002</v>
      </c>
      <c r="C27" s="70"/>
    </row>
    <row r="28" spans="2:3" ht="12.75">
      <c r="B28" s="2"/>
      <c r="C28" s="70"/>
    </row>
    <row r="29" spans="1:3" ht="12.75">
      <c r="A29" t="s">
        <v>32</v>
      </c>
      <c r="B29" s="86">
        <f>B4-B27</f>
        <v>-11.420000000000016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38</v>
      </c>
      <c r="C31" s="70"/>
    </row>
    <row r="32" spans="1:3" ht="12.75">
      <c r="A32" s="1" t="s">
        <v>22</v>
      </c>
      <c r="B32" s="13">
        <f>B18/B2</f>
        <v>0.09453684210526316</v>
      </c>
      <c r="C32" s="70"/>
    </row>
    <row r="33" spans="1:3" ht="12.75">
      <c r="A33" t="s">
        <v>23</v>
      </c>
      <c r="B33" s="13">
        <f>B25/B2</f>
        <v>0.1424842105263158</v>
      </c>
      <c r="C33" s="70"/>
    </row>
    <row r="34" spans="1:3" ht="12.75">
      <c r="A34" t="s">
        <v>27</v>
      </c>
      <c r="B34" s="13">
        <f>B27/B2</f>
        <v>0.23702105263157897</v>
      </c>
      <c r="C34" s="70"/>
    </row>
  </sheetData>
  <sheetProtection sheet="1" selectLockedCells="1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45</v>
      </c>
      <c r="B1" s="23" t="s">
        <v>0</v>
      </c>
      <c r="C1" s="73" t="s">
        <v>30</v>
      </c>
    </row>
    <row r="2" spans="1:3" ht="12.75">
      <c r="A2" t="s">
        <v>29</v>
      </c>
      <c r="B2" s="9">
        <v>1800</v>
      </c>
      <c r="C2" s="70"/>
    </row>
    <row r="3" spans="1:3" ht="12.75">
      <c r="A3" t="s">
        <v>127</v>
      </c>
      <c r="B3" s="10">
        <v>0.14</v>
      </c>
      <c r="C3" s="70"/>
    </row>
    <row r="4" spans="1:3" ht="12.75">
      <c r="A4" t="s">
        <v>28</v>
      </c>
      <c r="B4" s="2">
        <f>B2*B3</f>
        <v>252.00000000000003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11.25</v>
      </c>
      <c r="C7" s="70"/>
    </row>
    <row r="8" spans="1:3" ht="12.75">
      <c r="A8" s="1" t="s">
        <v>9</v>
      </c>
      <c r="B8" s="11">
        <v>3.4</v>
      </c>
      <c r="C8" s="70"/>
    </row>
    <row r="9" spans="1:3" ht="12.75">
      <c r="A9" s="1" t="s">
        <v>24</v>
      </c>
      <c r="B9" s="11">
        <v>0</v>
      </c>
      <c r="C9" s="70"/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25.44</v>
      </c>
      <c r="C11" s="70"/>
    </row>
    <row r="12" spans="1:3" ht="12.75">
      <c r="A12" s="1" t="s">
        <v>11</v>
      </c>
      <c r="B12" s="11">
        <v>6</v>
      </c>
      <c r="C12" s="70"/>
    </row>
    <row r="13" spans="1:3" ht="12.75">
      <c r="A13" s="1" t="s">
        <v>13</v>
      </c>
      <c r="B13" s="11">
        <v>13.03</v>
      </c>
      <c r="C13" s="70"/>
    </row>
    <row r="14" spans="1:3" ht="12.75">
      <c r="A14" s="1" t="s">
        <v>14</v>
      </c>
      <c r="B14" s="11">
        <v>20.39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1.5</v>
      </c>
      <c r="C16" s="70"/>
    </row>
    <row r="17" spans="1:3" ht="12.75">
      <c r="A17" s="1" t="s">
        <v>17</v>
      </c>
      <c r="B17" s="12">
        <v>1.82</v>
      </c>
      <c r="C17" s="70"/>
    </row>
    <row r="18" spans="1:3" ht="12.75">
      <c r="A18" t="s">
        <v>2</v>
      </c>
      <c r="B18" s="2">
        <f>SUM(B7:B17)</f>
        <v>82.83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8.54</v>
      </c>
      <c r="C21" s="70"/>
    </row>
    <row r="22" spans="1:3" ht="12.75">
      <c r="A22" s="1" t="s">
        <v>19</v>
      </c>
      <c r="B22" s="7">
        <v>22</v>
      </c>
      <c r="C22" s="70"/>
    </row>
    <row r="23" spans="1:3" ht="12.75">
      <c r="A23" s="1" t="s">
        <v>20</v>
      </c>
      <c r="B23" s="7">
        <v>13.86</v>
      </c>
      <c r="C23" s="70"/>
    </row>
    <row r="24" spans="1:3" ht="12.75">
      <c r="A24" s="1" t="s">
        <v>21</v>
      </c>
      <c r="B24" s="8">
        <v>96</v>
      </c>
      <c r="C24" s="70"/>
    </row>
    <row r="25" spans="1:3" ht="12.75">
      <c r="A25" t="s">
        <v>4</v>
      </c>
      <c r="B25" s="2">
        <f>SUM(B21:B24)</f>
        <v>140.4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223.23000000000002</v>
      </c>
      <c r="C27" s="70"/>
    </row>
    <row r="28" spans="2:3" ht="12.75">
      <c r="B28" s="2"/>
      <c r="C28" s="70"/>
    </row>
    <row r="29" spans="1:3" ht="12.75">
      <c r="A29" t="s">
        <v>32</v>
      </c>
      <c r="B29" s="86">
        <f>B4-B27</f>
        <v>28.77000000000001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7</v>
      </c>
      <c r="C31" s="70"/>
    </row>
    <row r="32" spans="1:3" ht="12.75">
      <c r="A32" s="1" t="s">
        <v>22</v>
      </c>
      <c r="B32" s="13">
        <f>B18/B2</f>
        <v>0.046016666666666664</v>
      </c>
      <c r="C32" s="70"/>
    </row>
    <row r="33" spans="1:3" ht="12.75">
      <c r="A33" t="s">
        <v>23</v>
      </c>
      <c r="B33" s="13">
        <f>B25/B2</f>
        <v>0.078</v>
      </c>
      <c r="C33" s="70"/>
    </row>
    <row r="34" spans="1:3" ht="12.75">
      <c r="A34" t="s">
        <v>27</v>
      </c>
      <c r="B34" s="13">
        <f>B27/B2</f>
        <v>0.12401666666666668</v>
      </c>
      <c r="C34" s="70"/>
    </row>
  </sheetData>
  <sheetProtection sheet="1" selectLockedCells="1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C29" sqref="C29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46</v>
      </c>
      <c r="B1" s="23" t="s">
        <v>0</v>
      </c>
      <c r="C1" s="73" t="s">
        <v>30</v>
      </c>
    </row>
    <row r="2" spans="1:3" ht="12.75">
      <c r="A2" t="s">
        <v>29</v>
      </c>
      <c r="B2" s="9">
        <v>58</v>
      </c>
      <c r="C2" s="70"/>
    </row>
    <row r="3" spans="1:3" ht="12.75">
      <c r="A3" t="s">
        <v>127</v>
      </c>
      <c r="B3" s="12">
        <v>5</v>
      </c>
      <c r="C3" s="70"/>
    </row>
    <row r="4" spans="1:3" ht="12.75">
      <c r="A4" t="s">
        <v>28</v>
      </c>
      <c r="B4" s="2">
        <f>B2*B3</f>
        <v>290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10.8</v>
      </c>
      <c r="C7" s="70"/>
    </row>
    <row r="8" spans="1:3" ht="12.75">
      <c r="A8" s="1" t="s">
        <v>9</v>
      </c>
      <c r="B8" s="11">
        <v>24.5</v>
      </c>
      <c r="C8" s="70"/>
    </row>
    <row r="9" spans="1:3" ht="12.75">
      <c r="A9" s="1" t="s">
        <v>24</v>
      </c>
      <c r="B9" s="11">
        <v>9</v>
      </c>
      <c r="C9" s="70"/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72.17</v>
      </c>
      <c r="C11" s="70"/>
    </row>
    <row r="12" spans="1:3" ht="12.75">
      <c r="A12" s="1" t="s">
        <v>11</v>
      </c>
      <c r="B12" s="11">
        <v>5</v>
      </c>
      <c r="C12" s="70"/>
    </row>
    <row r="13" spans="1:3" ht="12.75">
      <c r="A13" s="1" t="s">
        <v>13</v>
      </c>
      <c r="B13" s="11">
        <v>11.36</v>
      </c>
      <c r="C13" s="70"/>
    </row>
    <row r="14" spans="1:3" ht="12.75">
      <c r="A14" s="1" t="s">
        <v>14</v>
      </c>
      <c r="B14" s="11">
        <v>18.15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8.25</v>
      </c>
      <c r="C16" s="70"/>
    </row>
    <row r="17" spans="1:3" ht="12.75">
      <c r="A17" s="1" t="s">
        <v>17</v>
      </c>
      <c r="B17" s="12">
        <v>3.58</v>
      </c>
      <c r="C17" s="70"/>
    </row>
    <row r="18" spans="1:3" ht="12.75">
      <c r="A18" t="s">
        <v>2</v>
      </c>
      <c r="B18" s="2">
        <f>SUM(B7:B17)</f>
        <v>162.81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8.01</v>
      </c>
      <c r="C21" s="70"/>
    </row>
    <row r="22" spans="1:3" ht="12.75">
      <c r="A22" s="1" t="s">
        <v>19</v>
      </c>
      <c r="B22" s="7">
        <v>19.83</v>
      </c>
      <c r="C22" s="70"/>
    </row>
    <row r="23" spans="1:3" ht="12.75">
      <c r="A23" s="1" t="s">
        <v>20</v>
      </c>
      <c r="B23" s="7">
        <v>11.35</v>
      </c>
      <c r="C23" s="70"/>
    </row>
    <row r="24" spans="1:3" ht="12.75">
      <c r="A24" s="1" t="s">
        <v>21</v>
      </c>
      <c r="B24" s="8">
        <v>96</v>
      </c>
      <c r="C24" s="70"/>
    </row>
    <row r="25" spans="1:3" ht="12.75">
      <c r="A25" t="s">
        <v>4</v>
      </c>
      <c r="B25" s="2">
        <f>SUM(B21:B24)</f>
        <v>135.19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298</v>
      </c>
      <c r="C27" s="70"/>
    </row>
    <row r="28" spans="2:3" ht="12.75">
      <c r="B28" s="2"/>
      <c r="C28" s="70"/>
    </row>
    <row r="29" spans="1:3" ht="12.75">
      <c r="A29" t="s">
        <v>32</v>
      </c>
      <c r="B29" s="86">
        <f>B4-B27</f>
        <v>-8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7</v>
      </c>
      <c r="C31" s="70"/>
    </row>
    <row r="32" spans="1:3" ht="12.75">
      <c r="A32" s="1" t="s">
        <v>22</v>
      </c>
      <c r="B32" s="2">
        <f>B18/B2</f>
        <v>2.8070689655172414</v>
      </c>
      <c r="C32" s="70"/>
    </row>
    <row r="33" spans="1:3" ht="12.75">
      <c r="A33" t="s">
        <v>23</v>
      </c>
      <c r="B33" s="2">
        <f>B25/B2</f>
        <v>2.330862068965517</v>
      </c>
      <c r="C33" s="70"/>
    </row>
    <row r="34" spans="1:3" ht="12.75">
      <c r="A34" t="s">
        <v>27</v>
      </c>
      <c r="B34" s="2">
        <f>B27/B2</f>
        <v>5.137931034482759</v>
      </c>
      <c r="C34" s="70"/>
    </row>
  </sheetData>
  <sheetProtection sheet="1" selectLockedCell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showGridLines="0" zoomScalePageLayoutView="0" workbookViewId="0" topLeftCell="A1">
      <selection activeCell="G25" sqref="G25"/>
    </sheetView>
  </sheetViews>
  <sheetFormatPr defaultColWidth="9.140625" defaultRowHeight="12.75"/>
  <cols>
    <col min="2" max="2" width="10.140625" style="0" customWidth="1"/>
    <col min="3" max="8" width="9.7109375" style="0" customWidth="1"/>
    <col min="9" max="12" width="8.421875" style="0" customWidth="1"/>
  </cols>
  <sheetData>
    <row r="1" spans="1:8" ht="12.75">
      <c r="A1" s="47"/>
      <c r="B1" s="48" t="s">
        <v>138</v>
      </c>
      <c r="C1" s="48" t="s">
        <v>109</v>
      </c>
      <c r="D1" s="48" t="s">
        <v>108</v>
      </c>
      <c r="E1" s="49" t="s">
        <v>66</v>
      </c>
      <c r="F1" s="48" t="s">
        <v>61</v>
      </c>
      <c r="G1" s="48" t="s">
        <v>61</v>
      </c>
      <c r="H1" s="50" t="s">
        <v>61</v>
      </c>
    </row>
    <row r="2" spans="1:8" ht="12.75">
      <c r="A2" s="51" t="s">
        <v>58</v>
      </c>
      <c r="B2" s="15" t="s">
        <v>139</v>
      </c>
      <c r="C2" s="15" t="s">
        <v>139</v>
      </c>
      <c r="D2" s="41" t="s">
        <v>109</v>
      </c>
      <c r="E2" s="46" t="s">
        <v>67</v>
      </c>
      <c r="F2" s="15" t="s">
        <v>59</v>
      </c>
      <c r="G2" s="15" t="s">
        <v>140</v>
      </c>
      <c r="H2" s="52" t="s">
        <v>60</v>
      </c>
    </row>
    <row r="3" spans="1:8" ht="12.75">
      <c r="A3" s="53" t="s">
        <v>48</v>
      </c>
      <c r="B3" s="42">
        <f>HRSW!B4</f>
        <v>345.59999999999997</v>
      </c>
      <c r="C3" s="42">
        <f>HRSW!B18</f>
        <v>177.54000000000002</v>
      </c>
      <c r="D3" s="16">
        <f>B3-C3</f>
        <v>168.05999999999995</v>
      </c>
      <c r="E3" s="18">
        <v>400</v>
      </c>
      <c r="F3" s="19">
        <f aca="true" t="shared" si="0" ref="F3:F17">B3*E3</f>
        <v>138240</v>
      </c>
      <c r="G3" s="19">
        <f aca="true" t="shared" si="1" ref="G3:G17">E3*C3</f>
        <v>71016.00000000001</v>
      </c>
      <c r="H3" s="30">
        <f>F3-G3</f>
        <v>67223.99999999999</v>
      </c>
    </row>
    <row r="4" spans="1:8" ht="12.75">
      <c r="A4" s="53" t="s">
        <v>49</v>
      </c>
      <c r="B4" s="42">
        <f>Durum!B4</f>
        <v>340.78999999999996</v>
      </c>
      <c r="C4" s="42">
        <f>Durum!B18</f>
        <v>174.24000000000004</v>
      </c>
      <c r="D4" s="16">
        <f aca="true" t="shared" si="2" ref="D4:D17">B4-C4</f>
        <v>166.54999999999993</v>
      </c>
      <c r="E4" s="18">
        <v>0</v>
      </c>
      <c r="F4" s="19">
        <f t="shared" si="0"/>
        <v>0</v>
      </c>
      <c r="G4" s="19">
        <f t="shared" si="1"/>
        <v>0</v>
      </c>
      <c r="H4" s="30">
        <f aca="true" t="shared" si="3" ref="H4:H17">F4-G4</f>
        <v>0</v>
      </c>
    </row>
    <row r="5" spans="1:8" ht="12.75">
      <c r="A5" s="53" t="s">
        <v>50</v>
      </c>
      <c r="B5" s="42">
        <f>Barley!B4</f>
        <v>379.24</v>
      </c>
      <c r="C5" s="42">
        <f>Barley!B18</f>
        <v>156.57999999999998</v>
      </c>
      <c r="D5" s="16">
        <f t="shared" si="2"/>
        <v>222.66000000000003</v>
      </c>
      <c r="E5" s="18">
        <v>0</v>
      </c>
      <c r="F5" s="19">
        <f t="shared" si="0"/>
        <v>0</v>
      </c>
      <c r="G5" s="19">
        <f t="shared" si="1"/>
        <v>0</v>
      </c>
      <c r="H5" s="30">
        <f t="shared" si="3"/>
        <v>0</v>
      </c>
    </row>
    <row r="6" spans="1:8" ht="12.75">
      <c r="A6" s="53" t="s">
        <v>26</v>
      </c>
      <c r="B6" s="42">
        <f>Corn!B4</f>
        <v>604.1999999999999</v>
      </c>
      <c r="C6" s="42">
        <f>Corn!B18</f>
        <v>329.11</v>
      </c>
      <c r="D6" s="16">
        <f t="shared" si="2"/>
        <v>275.0899999999999</v>
      </c>
      <c r="E6" s="18">
        <v>600</v>
      </c>
      <c r="F6" s="19">
        <f t="shared" si="0"/>
        <v>362519.99999999994</v>
      </c>
      <c r="G6" s="19">
        <f t="shared" si="1"/>
        <v>197466</v>
      </c>
      <c r="H6" s="30">
        <f t="shared" si="3"/>
        <v>165053.99999999994</v>
      </c>
    </row>
    <row r="7" spans="1:8" ht="12.75">
      <c r="A7" s="53" t="s">
        <v>25</v>
      </c>
      <c r="B7" s="42">
        <f>Soyb!B4</f>
        <v>413.2</v>
      </c>
      <c r="C7" s="42">
        <f>Soyb!B18</f>
        <v>150.59</v>
      </c>
      <c r="D7" s="16">
        <f t="shared" si="2"/>
        <v>262.61</v>
      </c>
      <c r="E7" s="18">
        <v>1000</v>
      </c>
      <c r="F7" s="19">
        <f t="shared" si="0"/>
        <v>413200</v>
      </c>
      <c r="G7" s="19">
        <f t="shared" si="1"/>
        <v>150590</v>
      </c>
      <c r="H7" s="30">
        <f t="shared" si="3"/>
        <v>262610</v>
      </c>
    </row>
    <row r="8" spans="1:8" ht="12.75">
      <c r="A8" s="53" t="s">
        <v>73</v>
      </c>
      <c r="B8" s="42">
        <f>Drybean!B4</f>
        <v>582</v>
      </c>
      <c r="C8" s="42">
        <f>Drybean!B18</f>
        <v>243.45000000000002</v>
      </c>
      <c r="D8" s="16">
        <f t="shared" si="2"/>
        <v>338.54999999999995</v>
      </c>
      <c r="E8" s="18">
        <v>0</v>
      </c>
      <c r="F8" s="19">
        <f t="shared" si="0"/>
        <v>0</v>
      </c>
      <c r="G8" s="19">
        <f t="shared" si="1"/>
        <v>0</v>
      </c>
      <c r="H8" s="30">
        <f t="shared" si="3"/>
        <v>0</v>
      </c>
    </row>
    <row r="9" spans="1:8" ht="12.75">
      <c r="A9" s="53" t="s">
        <v>51</v>
      </c>
      <c r="B9" s="42">
        <f>Oil_SF!B4</f>
        <v>304.5</v>
      </c>
      <c r="C9" s="42">
        <f>Oil_SF!B18</f>
        <v>161.06999999999996</v>
      </c>
      <c r="D9" s="16">
        <f t="shared" si="2"/>
        <v>143.43000000000004</v>
      </c>
      <c r="E9" s="18">
        <v>0</v>
      </c>
      <c r="F9" s="19">
        <f t="shared" si="0"/>
        <v>0</v>
      </c>
      <c r="G9" s="19">
        <f t="shared" si="1"/>
        <v>0</v>
      </c>
      <c r="H9" s="30">
        <f t="shared" si="3"/>
        <v>0</v>
      </c>
    </row>
    <row r="10" spans="1:8" ht="12.75">
      <c r="A10" s="53" t="s">
        <v>52</v>
      </c>
      <c r="B10" s="42">
        <f>Conf_SF!B4</f>
        <v>418.5</v>
      </c>
      <c r="C10" s="42">
        <f>Conf_SF!B18</f>
        <v>205.46</v>
      </c>
      <c r="D10" s="16">
        <f t="shared" si="2"/>
        <v>213.04</v>
      </c>
      <c r="E10" s="18">
        <v>0</v>
      </c>
      <c r="F10" s="19">
        <f t="shared" si="0"/>
        <v>0</v>
      </c>
      <c r="G10" s="19">
        <f t="shared" si="1"/>
        <v>0</v>
      </c>
      <c r="H10" s="30">
        <f t="shared" si="3"/>
        <v>0</v>
      </c>
    </row>
    <row r="11" spans="1:8" ht="12.75">
      <c r="A11" s="53" t="s">
        <v>53</v>
      </c>
      <c r="B11" s="42">
        <f>Canola!B4</f>
        <v>332.86</v>
      </c>
      <c r="C11" s="42">
        <f>Canola!B18</f>
        <v>192.05999999999997</v>
      </c>
      <c r="D11" s="16">
        <f t="shared" si="2"/>
        <v>140.80000000000004</v>
      </c>
      <c r="E11" s="18">
        <v>0</v>
      </c>
      <c r="F11" s="19">
        <f t="shared" si="0"/>
        <v>0</v>
      </c>
      <c r="G11" s="19">
        <f t="shared" si="1"/>
        <v>0</v>
      </c>
      <c r="H11" s="30">
        <f t="shared" si="3"/>
        <v>0</v>
      </c>
    </row>
    <row r="12" spans="1:8" ht="12.75">
      <c r="A12" s="53" t="s">
        <v>54</v>
      </c>
      <c r="B12" s="42">
        <f>Flax!B4</f>
        <v>261.6</v>
      </c>
      <c r="C12" s="42">
        <f>Flax!B18</f>
        <v>123.09</v>
      </c>
      <c r="D12" s="16">
        <f t="shared" si="2"/>
        <v>138.51000000000002</v>
      </c>
      <c r="E12" s="18">
        <v>0</v>
      </c>
      <c r="F12" s="19">
        <f t="shared" si="0"/>
        <v>0</v>
      </c>
      <c r="G12" s="19">
        <f t="shared" si="1"/>
        <v>0</v>
      </c>
      <c r="H12" s="30">
        <f t="shared" si="3"/>
        <v>0</v>
      </c>
    </row>
    <row r="13" spans="1:8" ht="12.75">
      <c r="A13" s="54" t="s">
        <v>114</v>
      </c>
      <c r="B13" s="42">
        <f>Peas!B4</f>
        <v>239.76000000000002</v>
      </c>
      <c r="C13" s="42">
        <f>Peas!B18</f>
        <v>135.94</v>
      </c>
      <c r="D13" s="16">
        <f t="shared" si="2"/>
        <v>103.82000000000002</v>
      </c>
      <c r="E13" s="18">
        <v>0</v>
      </c>
      <c r="F13" s="19">
        <f>B13*E13</f>
        <v>0</v>
      </c>
      <c r="G13" s="19">
        <f>E13*C13</f>
        <v>0</v>
      </c>
      <c r="H13" s="30">
        <f>F13-G13</f>
        <v>0</v>
      </c>
    </row>
    <row r="14" spans="1:8" ht="12.75">
      <c r="A14" s="53" t="s">
        <v>55</v>
      </c>
      <c r="B14" s="42">
        <f>Oats!B4</f>
        <v>215.46</v>
      </c>
      <c r="C14" s="42">
        <f>Oats!B18</f>
        <v>118.14999999999999</v>
      </c>
      <c r="D14" s="16">
        <f t="shared" si="2"/>
        <v>97.31000000000002</v>
      </c>
      <c r="E14" s="18">
        <v>0</v>
      </c>
      <c r="F14" s="19">
        <f t="shared" si="0"/>
        <v>0</v>
      </c>
      <c r="G14" s="19">
        <f t="shared" si="1"/>
        <v>0</v>
      </c>
      <c r="H14" s="30">
        <f t="shared" si="3"/>
        <v>0</v>
      </c>
    </row>
    <row r="15" spans="1:8" ht="12.75">
      <c r="A15" s="53" t="s">
        <v>87</v>
      </c>
      <c r="B15" s="42">
        <f>'Wint.Wht'!B4</f>
        <v>290</v>
      </c>
      <c r="C15" s="42">
        <f>'Wint.Wht'!B18</f>
        <v>162.81</v>
      </c>
      <c r="D15" s="16">
        <f t="shared" si="2"/>
        <v>127.19</v>
      </c>
      <c r="E15" s="18">
        <v>0</v>
      </c>
      <c r="F15" s="19">
        <f t="shared" si="0"/>
        <v>0</v>
      </c>
      <c r="G15" s="19">
        <f t="shared" si="1"/>
        <v>0</v>
      </c>
      <c r="H15" s="30">
        <f t="shared" si="3"/>
        <v>0</v>
      </c>
    </row>
    <row r="16" spans="1:8" ht="12.75">
      <c r="A16" s="53" t="s">
        <v>56</v>
      </c>
      <c r="B16" s="42">
        <f>Millet!B4</f>
        <v>252.00000000000003</v>
      </c>
      <c r="C16" s="42">
        <f>Millet!B18</f>
        <v>82.83</v>
      </c>
      <c r="D16" s="16">
        <f t="shared" si="2"/>
        <v>169.17000000000002</v>
      </c>
      <c r="E16" s="18">
        <v>0</v>
      </c>
      <c r="F16" s="19">
        <f t="shared" si="0"/>
        <v>0</v>
      </c>
      <c r="G16" s="19">
        <f t="shared" si="1"/>
        <v>0</v>
      </c>
      <c r="H16" s="30">
        <f t="shared" si="3"/>
        <v>0</v>
      </c>
    </row>
    <row r="17" spans="1:8" ht="12.75">
      <c r="A17" s="53" t="s">
        <v>57</v>
      </c>
      <c r="B17" s="42">
        <f>'Wint.Wht'!B4</f>
        <v>290</v>
      </c>
      <c r="C17" s="42">
        <f>'Wint.Wht'!B18</f>
        <v>162.81</v>
      </c>
      <c r="D17" s="16">
        <f t="shared" si="2"/>
        <v>127.19</v>
      </c>
      <c r="E17" s="18">
        <v>0</v>
      </c>
      <c r="F17" s="19">
        <f t="shared" si="0"/>
        <v>0</v>
      </c>
      <c r="G17" s="19">
        <f t="shared" si="1"/>
        <v>0</v>
      </c>
      <c r="H17" s="30">
        <f t="shared" si="3"/>
        <v>0</v>
      </c>
    </row>
    <row r="18" spans="1:8" ht="12.75">
      <c r="A18" s="33" t="s">
        <v>70</v>
      </c>
      <c r="B18" s="14"/>
      <c r="C18" s="14"/>
      <c r="D18" s="14"/>
      <c r="E18" s="20">
        <f>SUM(E3:E17)</f>
        <v>2000</v>
      </c>
      <c r="F18" s="20">
        <f>SUM(F3:F17)</f>
        <v>913960</v>
      </c>
      <c r="G18" s="20">
        <f>SUM(G3:G17)</f>
        <v>419072</v>
      </c>
      <c r="H18" s="34">
        <f>SUM(H3:H17)</f>
        <v>494887.99999999994</v>
      </c>
    </row>
    <row r="19" spans="1:7" ht="12.75">
      <c r="A19" s="4"/>
      <c r="B19" s="4"/>
      <c r="C19" s="4"/>
      <c r="D19" s="4"/>
      <c r="E19" s="16"/>
      <c r="F19" s="16"/>
      <c r="G19" s="16"/>
    </row>
    <row r="20" spans="1:8" ht="12.75">
      <c r="A20" s="3"/>
      <c r="B20" s="3"/>
      <c r="C20" s="84" t="s">
        <v>47</v>
      </c>
      <c r="D20" s="84"/>
      <c r="E20" s="84"/>
      <c r="F20" s="3"/>
      <c r="G20" s="3"/>
      <c r="H20" s="3"/>
    </row>
    <row r="21" spans="1:8" ht="12.75">
      <c r="A21" s="55" t="s">
        <v>68</v>
      </c>
      <c r="B21" s="56"/>
      <c r="C21" s="56"/>
      <c r="D21" s="57"/>
      <c r="E21" s="56" t="s">
        <v>69</v>
      </c>
      <c r="F21" s="56"/>
      <c r="G21" s="56"/>
      <c r="H21" s="58"/>
    </row>
    <row r="22" spans="1:8" ht="12.75">
      <c r="A22" s="53" t="s">
        <v>28</v>
      </c>
      <c r="B22" s="4"/>
      <c r="C22" s="19">
        <f>F18</f>
        <v>913960</v>
      </c>
      <c r="D22" s="4"/>
      <c r="E22" s="4" t="s">
        <v>63</v>
      </c>
      <c r="F22" s="4"/>
      <c r="G22" s="59">
        <f>G18</f>
        <v>419072</v>
      </c>
      <c r="H22" s="60"/>
    </row>
    <row r="23" spans="1:8" ht="12.75">
      <c r="A23" s="85" t="s">
        <v>136</v>
      </c>
      <c r="B23" s="83"/>
      <c r="C23" s="18">
        <v>0</v>
      </c>
      <c r="D23" s="65" t="s">
        <v>65</v>
      </c>
      <c r="E23" s="83" t="s">
        <v>110</v>
      </c>
      <c r="F23" s="83"/>
      <c r="G23" s="18">
        <v>51300</v>
      </c>
      <c r="H23" s="66" t="s">
        <v>65</v>
      </c>
    </row>
    <row r="24" spans="1:11" ht="12.75">
      <c r="A24" s="81"/>
      <c r="B24" s="82"/>
      <c r="C24" s="18">
        <v>0</v>
      </c>
      <c r="D24" s="4"/>
      <c r="E24" s="83" t="s">
        <v>62</v>
      </c>
      <c r="F24" s="83"/>
      <c r="G24" s="18">
        <v>192000</v>
      </c>
      <c r="H24" s="62"/>
      <c r="K24" s="67"/>
    </row>
    <row r="25" spans="1:8" ht="12.75">
      <c r="A25" s="81"/>
      <c r="B25" s="82"/>
      <c r="C25" s="18">
        <v>0</v>
      </c>
      <c r="D25" s="4"/>
      <c r="E25" s="83" t="s">
        <v>111</v>
      </c>
      <c r="F25" s="83"/>
      <c r="G25" s="18">
        <v>0</v>
      </c>
      <c r="H25" s="62"/>
    </row>
    <row r="26" spans="1:8" ht="12.75">
      <c r="A26" s="81"/>
      <c r="B26" s="82"/>
      <c r="C26" s="18">
        <v>0</v>
      </c>
      <c r="D26" s="4"/>
      <c r="E26" s="83" t="s">
        <v>64</v>
      </c>
      <c r="F26" s="83"/>
      <c r="G26" s="18">
        <v>0</v>
      </c>
      <c r="H26" s="62"/>
    </row>
    <row r="27" spans="1:8" ht="12.75">
      <c r="A27" s="81"/>
      <c r="B27" s="82"/>
      <c r="C27" s="18">
        <v>0</v>
      </c>
      <c r="D27" s="4"/>
      <c r="E27" s="82" t="s">
        <v>135</v>
      </c>
      <c r="F27" s="82"/>
      <c r="G27" s="18">
        <v>0</v>
      </c>
      <c r="H27" s="62"/>
    </row>
    <row r="28" spans="1:8" ht="12.75">
      <c r="A28" s="81"/>
      <c r="B28" s="82"/>
      <c r="C28" s="18">
        <v>0</v>
      </c>
      <c r="D28" s="4"/>
      <c r="E28" s="82"/>
      <c r="F28" s="82"/>
      <c r="G28" s="18">
        <v>0</v>
      </c>
      <c r="H28" s="62"/>
    </row>
    <row r="29" spans="1:8" ht="12.75">
      <c r="A29" s="81" t="s">
        <v>72</v>
      </c>
      <c r="B29" s="82"/>
      <c r="C29" s="22">
        <v>0</v>
      </c>
      <c r="D29" s="61"/>
      <c r="E29" s="82" t="s">
        <v>71</v>
      </c>
      <c r="F29" s="82"/>
      <c r="G29" s="22">
        <v>14300</v>
      </c>
      <c r="H29" s="62"/>
    </row>
    <row r="30" spans="1:8" ht="12.75">
      <c r="A30" s="53" t="s">
        <v>61</v>
      </c>
      <c r="B30" s="4"/>
      <c r="C30" s="19">
        <f>SUM(C22:C29)</f>
        <v>913960</v>
      </c>
      <c r="D30" s="4"/>
      <c r="E30" s="4" t="s">
        <v>61</v>
      </c>
      <c r="F30" s="4"/>
      <c r="G30" s="28">
        <f>SUM(G22:G29)</f>
        <v>676672</v>
      </c>
      <c r="H30" s="60"/>
    </row>
    <row r="31" spans="1:8" ht="12.75">
      <c r="A31" s="63" t="s">
        <v>112</v>
      </c>
      <c r="B31" s="3"/>
      <c r="C31" s="3"/>
      <c r="D31" s="3"/>
      <c r="E31" s="3"/>
      <c r="F31" s="3"/>
      <c r="G31" s="68">
        <f>C30-G30</f>
        <v>237288</v>
      </c>
      <c r="H31" s="64"/>
    </row>
    <row r="32" ht="12.75">
      <c r="G32" s="6"/>
    </row>
    <row r="33" spans="1:8" ht="12.75">
      <c r="A33" s="44" t="s">
        <v>118</v>
      </c>
      <c r="B33" s="79"/>
      <c r="C33" s="79"/>
      <c r="D33" s="79"/>
      <c r="E33" s="79"/>
      <c r="F33" s="69" t="s">
        <v>119</v>
      </c>
      <c r="G33" s="80"/>
      <c r="H33" s="80"/>
    </row>
    <row r="34" spans="3:6" ht="12.75">
      <c r="C34" s="43"/>
      <c r="D34" s="43"/>
      <c r="E34" s="43"/>
      <c r="F34" s="43"/>
    </row>
    <row r="35" spans="1:12" ht="12.75">
      <c r="A35" t="s">
        <v>30</v>
      </c>
      <c r="B35" s="78" t="s">
        <v>120</v>
      </c>
      <c r="C35" s="78"/>
      <c r="D35" s="78"/>
      <c r="E35" s="78"/>
      <c r="F35" s="78"/>
      <c r="G35" s="78"/>
      <c r="H35" s="78"/>
      <c r="I35" s="78"/>
      <c r="J35" s="78"/>
      <c r="K35" s="78"/>
      <c r="L35" s="78"/>
    </row>
    <row r="36" spans="2:12" ht="12.75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</row>
    <row r="37" spans="2:12" ht="12.75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</row>
    <row r="38" spans="2:12" ht="12.75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</row>
    <row r="40" ht="12.75">
      <c r="A40" t="s">
        <v>113</v>
      </c>
    </row>
    <row r="41" spans="1:12" ht="12.75">
      <c r="A41" s="25" t="s">
        <v>74</v>
      </c>
      <c r="B41" s="26" t="s">
        <v>75</v>
      </c>
      <c r="C41" s="26" t="s">
        <v>76</v>
      </c>
      <c r="D41" s="26" t="s">
        <v>77</v>
      </c>
      <c r="E41" s="26" t="s">
        <v>78</v>
      </c>
      <c r="F41" s="26" t="s">
        <v>79</v>
      </c>
      <c r="G41" s="26" t="s">
        <v>80</v>
      </c>
      <c r="H41" s="26" t="s">
        <v>81</v>
      </c>
      <c r="I41" s="26" t="s">
        <v>82</v>
      </c>
      <c r="J41" s="26" t="s">
        <v>83</v>
      </c>
      <c r="K41" s="26" t="s">
        <v>84</v>
      </c>
      <c r="L41" s="27" t="s">
        <v>85</v>
      </c>
    </row>
    <row r="42" spans="1:12" ht="12.75">
      <c r="A42" s="53" t="s">
        <v>48</v>
      </c>
      <c r="B42" s="28">
        <f>$E3*HRSW!$B7</f>
        <v>8052</v>
      </c>
      <c r="C42" s="28">
        <f>$E3*HRSW!$B8</f>
        <v>8400</v>
      </c>
      <c r="D42" s="28">
        <f>$E3*HRSW!$B9</f>
        <v>6800</v>
      </c>
      <c r="E42" s="28">
        <f>$E3*HRSW!$B10</f>
        <v>0</v>
      </c>
      <c r="F42" s="28">
        <f>$E3*HRSW!$B11</f>
        <v>30020</v>
      </c>
      <c r="G42" s="28">
        <f>$E3*HRSW!$B12</f>
        <v>2000</v>
      </c>
      <c r="H42" s="28">
        <f>$E3*HRSW!$B13</f>
        <v>5332</v>
      </c>
      <c r="I42" s="28">
        <f>$E3*HRSW!$B14</f>
        <v>8248</v>
      </c>
      <c r="J42" s="28">
        <f>$E3*HRSW!$B15</f>
        <v>0</v>
      </c>
      <c r="K42" s="28">
        <f>$E3*HRSW!$B16</f>
        <v>600</v>
      </c>
      <c r="L42" s="29">
        <f>$E3*HRSW!$B17</f>
        <v>1564</v>
      </c>
    </row>
    <row r="43" spans="1:12" ht="12.75">
      <c r="A43" s="53" t="s">
        <v>49</v>
      </c>
      <c r="B43" s="19">
        <f>$E4*Durum!$B7</f>
        <v>0</v>
      </c>
      <c r="C43" s="19">
        <f>$E4*Durum!$B8</f>
        <v>0</v>
      </c>
      <c r="D43" s="19">
        <f>$E4*Durum!$B9</f>
        <v>0</v>
      </c>
      <c r="E43" s="19">
        <f>$E4*Durum!$B10</f>
        <v>0</v>
      </c>
      <c r="F43" s="19">
        <f>$E4*Durum!$B11</f>
        <v>0</v>
      </c>
      <c r="G43" s="19">
        <f>$E4*Durum!$B12</f>
        <v>0</v>
      </c>
      <c r="H43" s="19">
        <f>$E4*Durum!$B13</f>
        <v>0</v>
      </c>
      <c r="I43" s="19">
        <f>$E4*Durum!$B14</f>
        <v>0</v>
      </c>
      <c r="J43" s="19">
        <f>$E4*Durum!$B15</f>
        <v>0</v>
      </c>
      <c r="K43" s="19">
        <f>$E4*Durum!$B16</f>
        <v>0</v>
      </c>
      <c r="L43" s="30">
        <f>$E4*Durum!$B17</f>
        <v>0</v>
      </c>
    </row>
    <row r="44" spans="1:12" ht="12.75">
      <c r="A44" s="53" t="s">
        <v>50</v>
      </c>
      <c r="B44" s="19">
        <f>$E5*Barley!$B7</f>
        <v>0</v>
      </c>
      <c r="C44" s="19">
        <f>$E5*Barley!$B8</f>
        <v>0</v>
      </c>
      <c r="D44" s="19">
        <f>$E5*Barley!$B9</f>
        <v>0</v>
      </c>
      <c r="E44" s="19">
        <f>$E5*Barley!$B10</f>
        <v>0</v>
      </c>
      <c r="F44" s="19">
        <f>$E5*Barley!$B11</f>
        <v>0</v>
      </c>
      <c r="G44" s="19">
        <f>$E5*Barley!$B12</f>
        <v>0</v>
      </c>
      <c r="H44" s="19">
        <f>$E5*Barley!$B13</f>
        <v>0</v>
      </c>
      <c r="I44" s="19">
        <f>$E5*Barley!$B14</f>
        <v>0</v>
      </c>
      <c r="J44" s="19">
        <f>$E5*Barley!$B15</f>
        <v>0</v>
      </c>
      <c r="K44" s="19">
        <f>$E5*Barley!$B16</f>
        <v>0</v>
      </c>
      <c r="L44" s="30">
        <f>$E5*Barley!$B17</f>
        <v>0</v>
      </c>
    </row>
    <row r="45" spans="1:12" ht="12.75">
      <c r="A45" s="53" t="s">
        <v>26</v>
      </c>
      <c r="B45" s="19">
        <f>$E6*Corn!$B7</f>
        <v>60300</v>
      </c>
      <c r="C45" s="19">
        <f>$E6*Corn!$B8</f>
        <v>16800</v>
      </c>
      <c r="D45" s="19">
        <f>$E6*Corn!$B9</f>
        <v>0</v>
      </c>
      <c r="E45" s="19">
        <f>$E6*Corn!$B10</f>
        <v>0</v>
      </c>
      <c r="F45" s="19">
        <f>$E6*Corn!$B11</f>
        <v>62664</v>
      </c>
      <c r="G45" s="19">
        <f>$E6*Corn!$B12</f>
        <v>6600</v>
      </c>
      <c r="H45" s="19">
        <f>$E6*Corn!$B13</f>
        <v>11693.999999999998</v>
      </c>
      <c r="I45" s="19">
        <f>$E6*Corn!$B14</f>
        <v>17100</v>
      </c>
      <c r="J45" s="19">
        <f>$E6*Corn!$B15</f>
        <v>17064</v>
      </c>
      <c r="K45" s="19">
        <f>$E6*Corn!$B16</f>
        <v>900</v>
      </c>
      <c r="L45" s="30">
        <f>$E6*Corn!$B17</f>
        <v>4344</v>
      </c>
    </row>
    <row r="46" spans="1:12" ht="12.75">
      <c r="A46" s="53" t="s">
        <v>25</v>
      </c>
      <c r="B46" s="19">
        <f>$E7*Soyb!$B7</f>
        <v>65800</v>
      </c>
      <c r="C46" s="19">
        <f>$E7*Soyb!$B8</f>
        <v>35000</v>
      </c>
      <c r="D46" s="19">
        <f>$E7*Soyb!$B9</f>
        <v>0</v>
      </c>
      <c r="E46" s="19">
        <f>$E7*Soyb!$B10</f>
        <v>4000</v>
      </c>
      <c r="F46" s="19">
        <f>$E7*Soyb!$B11</f>
        <v>3300</v>
      </c>
      <c r="G46" s="19">
        <f>$E7*Soyb!$B12</f>
        <v>5000</v>
      </c>
      <c r="H46" s="19">
        <f>$E7*Soyb!$B13</f>
        <v>10520</v>
      </c>
      <c r="I46" s="19">
        <f>$E7*Soyb!$B14</f>
        <v>18660</v>
      </c>
      <c r="J46" s="19">
        <f>$E7*Soyb!$B15</f>
        <v>0</v>
      </c>
      <c r="K46" s="19">
        <f>$E7*Soyb!$B16</f>
        <v>5000</v>
      </c>
      <c r="L46" s="30">
        <f>$E7*Soyb!$B17</f>
        <v>3310</v>
      </c>
    </row>
    <row r="47" spans="1:12" ht="12.75">
      <c r="A47" s="53" t="s">
        <v>73</v>
      </c>
      <c r="B47" s="19">
        <f>$E8*Drybean!$B7</f>
        <v>0</v>
      </c>
      <c r="C47" s="19">
        <f>$E8*Drybean!$B8</f>
        <v>0</v>
      </c>
      <c r="D47" s="19">
        <f>$E8*Drybean!$B9</f>
        <v>0</v>
      </c>
      <c r="E47" s="19">
        <f>$E8*Drybean!$B10</f>
        <v>0</v>
      </c>
      <c r="F47" s="19">
        <f>$E8*Drybean!$B11</f>
        <v>0</v>
      </c>
      <c r="G47" s="19">
        <f>$E8*Drybean!$B12</f>
        <v>0</v>
      </c>
      <c r="H47" s="19">
        <f>$E8*Drybean!$B13</f>
        <v>0</v>
      </c>
      <c r="I47" s="19">
        <f>$E8*Drybean!$B14</f>
        <v>0</v>
      </c>
      <c r="J47" s="19">
        <f>$E8*Drybean!$B15</f>
        <v>0</v>
      </c>
      <c r="K47" s="19">
        <f>$E8*Drybean!$B16</f>
        <v>0</v>
      </c>
      <c r="L47" s="30">
        <f>$E8*Drybean!$B17</f>
        <v>0</v>
      </c>
    </row>
    <row r="48" spans="1:12" ht="12.75">
      <c r="A48" s="53" t="s">
        <v>51</v>
      </c>
      <c r="B48" s="19">
        <f>$E9*Oil_SF!$B7</f>
        <v>0</v>
      </c>
      <c r="C48" s="19">
        <f>$E9*Oil_SF!$B8</f>
        <v>0</v>
      </c>
      <c r="D48" s="19">
        <f>$E9*Oil_SF!$B9</f>
        <v>0</v>
      </c>
      <c r="E48" s="19">
        <f>$E9*Oil_SF!$B10</f>
        <v>0</v>
      </c>
      <c r="F48" s="19">
        <f>$E9*Oil_SF!$B11</f>
        <v>0</v>
      </c>
      <c r="G48" s="19">
        <f>$E9*Oil_SF!$B12</f>
        <v>0</v>
      </c>
      <c r="H48" s="19">
        <f>$E9*Oil_SF!$B13</f>
        <v>0</v>
      </c>
      <c r="I48" s="19">
        <f>$E9*Oil_SF!$B14</f>
        <v>0</v>
      </c>
      <c r="J48" s="19">
        <f>$E9*Oil_SF!$B15</f>
        <v>0</v>
      </c>
      <c r="K48" s="19">
        <f>$E9*Oil_SF!$B16</f>
        <v>0</v>
      </c>
      <c r="L48" s="30">
        <f>$E9*Oil_SF!$B17</f>
        <v>0</v>
      </c>
    </row>
    <row r="49" spans="1:12" ht="12.75">
      <c r="A49" s="53" t="s">
        <v>52</v>
      </c>
      <c r="B49" s="19">
        <f>$E10*Conf_SF!$B7</f>
        <v>0</v>
      </c>
      <c r="C49" s="19">
        <f>$E10*Conf_SF!$B8</f>
        <v>0</v>
      </c>
      <c r="D49" s="19">
        <f>$E10*Conf_SF!$B9</f>
        <v>0</v>
      </c>
      <c r="E49" s="19">
        <f>$E10*Conf_SF!$B10</f>
        <v>0</v>
      </c>
      <c r="F49" s="19">
        <f>$E10*Conf_SF!$B11</f>
        <v>0</v>
      </c>
      <c r="G49" s="19">
        <f>$E10*Conf_SF!$B12</f>
        <v>0</v>
      </c>
      <c r="H49" s="19">
        <f>$E10*Conf_SF!$B13</f>
        <v>0</v>
      </c>
      <c r="I49" s="19">
        <f>$E10*Conf_SF!$B14</f>
        <v>0</v>
      </c>
      <c r="J49" s="19">
        <f>$E10*Conf_SF!$B15</f>
        <v>0</v>
      </c>
      <c r="K49" s="19">
        <f>$E10*Conf_SF!$B16</f>
        <v>0</v>
      </c>
      <c r="L49" s="30">
        <f>$E10*Conf_SF!$B17</f>
        <v>0</v>
      </c>
    </row>
    <row r="50" spans="1:12" ht="12.75">
      <c r="A50" s="53" t="s">
        <v>53</v>
      </c>
      <c r="B50" s="19">
        <f>$E11*Canola!$B7</f>
        <v>0</v>
      </c>
      <c r="C50" s="19">
        <f>$E11*Canola!$B8</f>
        <v>0</v>
      </c>
      <c r="D50" s="19">
        <f>$E11*Canola!$B9</f>
        <v>0</v>
      </c>
      <c r="E50" s="19">
        <f>$E11*Canola!$B10</f>
        <v>0</v>
      </c>
      <c r="F50" s="19">
        <f>$E11*Canola!$B11</f>
        <v>0</v>
      </c>
      <c r="G50" s="19">
        <f>$E11*Canola!$B12</f>
        <v>0</v>
      </c>
      <c r="H50" s="19">
        <f>$E11*Canola!$B13</f>
        <v>0</v>
      </c>
      <c r="I50" s="19">
        <f>$E11*Canola!$B14</f>
        <v>0</v>
      </c>
      <c r="J50" s="19">
        <f>$E11*Canola!$B15</f>
        <v>0</v>
      </c>
      <c r="K50" s="19">
        <f>$E11*Canola!$B16</f>
        <v>0</v>
      </c>
      <c r="L50" s="30">
        <f>$E11*Canola!$B17</f>
        <v>0</v>
      </c>
    </row>
    <row r="51" spans="1:12" ht="12.75">
      <c r="A51" s="53" t="s">
        <v>54</v>
      </c>
      <c r="B51" s="19">
        <f>$E12*Flax!$B7</f>
        <v>0</v>
      </c>
      <c r="C51" s="19">
        <f>$E12*Flax!$B8</f>
        <v>0</v>
      </c>
      <c r="D51" s="19">
        <f>$E12*Flax!$B9</f>
        <v>0</v>
      </c>
      <c r="E51" s="19">
        <f>$E12*Flax!$B10</f>
        <v>0</v>
      </c>
      <c r="F51" s="19">
        <f>$E12*Flax!$B11</f>
        <v>0</v>
      </c>
      <c r="G51" s="19">
        <f>$E12*Flax!$B12</f>
        <v>0</v>
      </c>
      <c r="H51" s="19">
        <f>$E12*Flax!$B13</f>
        <v>0</v>
      </c>
      <c r="I51" s="19">
        <f>$E12*Flax!$B14</f>
        <v>0</v>
      </c>
      <c r="J51" s="19">
        <f>$E12*Flax!$B15</f>
        <v>0</v>
      </c>
      <c r="K51" s="19">
        <f>$E12*Flax!$B16</f>
        <v>0</v>
      </c>
      <c r="L51" s="30">
        <f>$E12*Flax!$B17</f>
        <v>0</v>
      </c>
    </row>
    <row r="52" spans="1:12" ht="12.75">
      <c r="A52" s="53" t="s">
        <v>55</v>
      </c>
      <c r="B52" s="19">
        <f>$E14*Oats!$B7</f>
        <v>0</v>
      </c>
      <c r="C52" s="19">
        <f>$E14*Oats!$B8</f>
        <v>0</v>
      </c>
      <c r="D52" s="19">
        <f>$E14*Oats!$B9</f>
        <v>0</v>
      </c>
      <c r="E52" s="19">
        <f>$E14*Oats!$B10</f>
        <v>0</v>
      </c>
      <c r="F52" s="19">
        <f>$E14*Oats!$B11</f>
        <v>0</v>
      </c>
      <c r="G52" s="19">
        <f>$E14*Oats!$B12</f>
        <v>0</v>
      </c>
      <c r="H52" s="19">
        <f>$E14*Oats!$B13</f>
        <v>0</v>
      </c>
      <c r="I52" s="19">
        <f>$E14*Oats!$B14</f>
        <v>0</v>
      </c>
      <c r="J52" s="19">
        <f>$E14*Oats!$B15</f>
        <v>0</v>
      </c>
      <c r="K52" s="19">
        <f>$E14*Oats!$B16</f>
        <v>0</v>
      </c>
      <c r="L52" s="30">
        <f>$E14*Oats!$B17</f>
        <v>0</v>
      </c>
    </row>
    <row r="53" spans="1:12" ht="12.75">
      <c r="A53" s="53" t="s">
        <v>87</v>
      </c>
      <c r="B53" s="31">
        <f>$E15*Buckwht!$B7</f>
        <v>0</v>
      </c>
      <c r="C53" s="19">
        <f>$E15*Buckwht!$B8</f>
        <v>0</v>
      </c>
      <c r="D53" s="19">
        <f>$E15*Buckwht!$B9</f>
        <v>0</v>
      </c>
      <c r="E53" s="19">
        <f>$E15*Buckwht!$B10</f>
        <v>0</v>
      </c>
      <c r="F53" s="19">
        <f>$E15*Buckwht!$B11</f>
        <v>0</v>
      </c>
      <c r="G53" s="19">
        <f>$E15*Buckwht!$B12</f>
        <v>0</v>
      </c>
      <c r="H53" s="19">
        <f>$E15*Buckwht!$B13</f>
        <v>0</v>
      </c>
      <c r="I53" s="19">
        <f>$E15*Buckwht!$B14</f>
        <v>0</v>
      </c>
      <c r="J53" s="19">
        <f>$E15*Buckwht!$B15</f>
        <v>0</v>
      </c>
      <c r="K53" s="19">
        <f>$E15*Buckwht!$B16</f>
        <v>0</v>
      </c>
      <c r="L53" s="30">
        <f>$E15*Buckwht!$B17</f>
        <v>0</v>
      </c>
    </row>
    <row r="54" spans="1:12" ht="12.75">
      <c r="A54" s="53" t="s">
        <v>56</v>
      </c>
      <c r="B54" s="31">
        <f>$E16*Millet!$B7</f>
        <v>0</v>
      </c>
      <c r="C54" s="31">
        <f>$E16*Millet!$B8</f>
        <v>0</v>
      </c>
      <c r="D54" s="31">
        <f>$E16*Millet!$B9</f>
        <v>0</v>
      </c>
      <c r="E54" s="31">
        <f>$E16*Millet!$B10</f>
        <v>0</v>
      </c>
      <c r="F54" s="31">
        <f>$E16*Millet!$B11</f>
        <v>0</v>
      </c>
      <c r="G54" s="31">
        <f>$E16*Millet!$B12</f>
        <v>0</v>
      </c>
      <c r="H54" s="31">
        <f>$E16*Millet!$B13</f>
        <v>0</v>
      </c>
      <c r="I54" s="31">
        <f>$E16*Millet!$B14</f>
        <v>0</v>
      </c>
      <c r="J54" s="31">
        <f>$E16*Millet!$B15</f>
        <v>0</v>
      </c>
      <c r="K54" s="31">
        <f>$E16*Millet!$B16</f>
        <v>0</v>
      </c>
      <c r="L54" s="32">
        <f>$E16*Millet!$B17</f>
        <v>0</v>
      </c>
    </row>
    <row r="55" spans="1:12" ht="12.75">
      <c r="A55" s="53" t="s">
        <v>57</v>
      </c>
      <c r="B55" s="31">
        <f>$E17*'Wint.Wht'!$B7</f>
        <v>0</v>
      </c>
      <c r="C55" s="31">
        <f>$E17*'Wint.Wht'!$B8</f>
        <v>0</v>
      </c>
      <c r="D55" s="31">
        <f>$E17*'Wint.Wht'!$B9</f>
        <v>0</v>
      </c>
      <c r="E55" s="31">
        <f>$E17*'Wint.Wht'!$B10</f>
        <v>0</v>
      </c>
      <c r="F55" s="31">
        <f>$E17*'Wint.Wht'!$B11</f>
        <v>0</v>
      </c>
      <c r="G55" s="31">
        <f>$E17*'Wint.Wht'!$B12</f>
        <v>0</v>
      </c>
      <c r="H55" s="31">
        <f>$E17*'Wint.Wht'!$B13</f>
        <v>0</v>
      </c>
      <c r="I55" s="31">
        <f>$E17*'Wint.Wht'!$B14</f>
        <v>0</v>
      </c>
      <c r="J55" s="31">
        <f>$E17*'Wint.Wht'!$B15</f>
        <v>0</v>
      </c>
      <c r="K55" s="31">
        <f>$E17*'Wint.Wht'!$B16</f>
        <v>0</v>
      </c>
      <c r="L55" s="32">
        <f>$E17*'Wint.Wht'!$B17</f>
        <v>0</v>
      </c>
    </row>
    <row r="56" spans="1:12" ht="12.75">
      <c r="A56" s="33" t="s">
        <v>70</v>
      </c>
      <c r="B56" s="20">
        <f aca="true" t="shared" si="4" ref="B56:L56">SUM(B42:B55)</f>
        <v>134152</v>
      </c>
      <c r="C56" s="20">
        <f t="shared" si="4"/>
        <v>60200</v>
      </c>
      <c r="D56" s="20">
        <f t="shared" si="4"/>
        <v>6800</v>
      </c>
      <c r="E56" s="20">
        <f t="shared" si="4"/>
        <v>4000</v>
      </c>
      <c r="F56" s="20">
        <f t="shared" si="4"/>
        <v>95984</v>
      </c>
      <c r="G56" s="20">
        <f t="shared" si="4"/>
        <v>13600</v>
      </c>
      <c r="H56" s="20">
        <f t="shared" si="4"/>
        <v>27546</v>
      </c>
      <c r="I56" s="20">
        <f t="shared" si="4"/>
        <v>44008</v>
      </c>
      <c r="J56" s="20">
        <f t="shared" si="4"/>
        <v>17064</v>
      </c>
      <c r="K56" s="20">
        <f t="shared" si="4"/>
        <v>6500</v>
      </c>
      <c r="L56" s="34">
        <f t="shared" si="4"/>
        <v>9218</v>
      </c>
    </row>
    <row r="57" spans="1:12" ht="12.75">
      <c r="A57" s="33" t="s">
        <v>86</v>
      </c>
      <c r="B57" s="20"/>
      <c r="C57" s="34"/>
      <c r="D57" s="35">
        <f>SUM(B56:L56)</f>
        <v>419072</v>
      </c>
      <c r="E57" s="21"/>
      <c r="F57" s="21"/>
      <c r="G57" s="21"/>
      <c r="H57" s="21"/>
      <c r="I57" s="21"/>
      <c r="J57" s="21"/>
      <c r="K57" s="21"/>
      <c r="L57" s="21"/>
    </row>
  </sheetData>
  <sheetProtection sheet="1"/>
  <mergeCells count="21">
    <mergeCell ref="C20:E20"/>
    <mergeCell ref="A23:B23"/>
    <mergeCell ref="E23:F23"/>
    <mergeCell ref="A24:B24"/>
    <mergeCell ref="E24:F24"/>
    <mergeCell ref="A28:B28"/>
    <mergeCell ref="E28:F28"/>
    <mergeCell ref="A29:B29"/>
    <mergeCell ref="E29:F29"/>
    <mergeCell ref="A25:B25"/>
    <mergeCell ref="E25:F25"/>
    <mergeCell ref="A26:B26"/>
    <mergeCell ref="E26:F26"/>
    <mergeCell ref="A27:B27"/>
    <mergeCell ref="E27:F27"/>
    <mergeCell ref="B36:L36"/>
    <mergeCell ref="B37:L37"/>
    <mergeCell ref="B38:L38"/>
    <mergeCell ref="B33:E33"/>
    <mergeCell ref="G33:H33"/>
    <mergeCell ref="B35:L35"/>
  </mergeCells>
  <printOptions/>
  <pageMargins left="0.5" right="0.25" top="1" bottom="0.25" header="0.5" footer="0.5"/>
  <pageSetup fitToHeight="1" fitToWidth="1" horizontalDpi="600" verticalDpi="600" orientation="portrait" scale="90" r:id="rId1"/>
  <ignoredErrors>
    <ignoredError sqref="B16:C1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 customHeight="1">
      <c r="A1" s="5" t="s">
        <v>31</v>
      </c>
      <c r="B1" s="23" t="s">
        <v>0</v>
      </c>
      <c r="C1" s="71" t="s">
        <v>30</v>
      </c>
    </row>
    <row r="2" spans="1:3" ht="12.75">
      <c r="A2" t="s">
        <v>29</v>
      </c>
      <c r="B2" s="9">
        <v>60</v>
      </c>
      <c r="C2" s="70"/>
    </row>
    <row r="3" spans="1:3" ht="12.75">
      <c r="A3" t="s">
        <v>127</v>
      </c>
      <c r="B3" s="12">
        <v>5.76</v>
      </c>
      <c r="C3" s="70"/>
    </row>
    <row r="4" spans="1:3" ht="12.75">
      <c r="A4" t="s">
        <v>28</v>
      </c>
      <c r="B4" s="2">
        <f>B2*B3</f>
        <v>345.59999999999997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20.13</v>
      </c>
      <c r="C7" s="70"/>
    </row>
    <row r="8" spans="1:3" ht="12.75">
      <c r="A8" s="1" t="s">
        <v>9</v>
      </c>
      <c r="B8" s="11">
        <v>21</v>
      </c>
      <c r="C8" s="70"/>
    </row>
    <row r="9" spans="1:3" ht="12.75">
      <c r="A9" s="1" t="s">
        <v>24</v>
      </c>
      <c r="B9" s="11">
        <v>17</v>
      </c>
      <c r="C9" s="72"/>
    </row>
    <row r="10" spans="1:3" ht="12.75">
      <c r="A10" s="1" t="s">
        <v>10</v>
      </c>
      <c r="B10" s="11">
        <v>0</v>
      </c>
      <c r="C10" s="72" t="s">
        <v>137</v>
      </c>
    </row>
    <row r="11" spans="1:3" ht="12.75">
      <c r="A11" s="1" t="s">
        <v>12</v>
      </c>
      <c r="B11" s="11">
        <v>75.05</v>
      </c>
      <c r="C11" s="70"/>
    </row>
    <row r="12" spans="1:3" ht="12.75">
      <c r="A12" s="1" t="s">
        <v>11</v>
      </c>
      <c r="B12" s="11">
        <v>5</v>
      </c>
      <c r="C12" s="70"/>
    </row>
    <row r="13" spans="1:3" ht="12.75">
      <c r="A13" s="1" t="s">
        <v>13</v>
      </c>
      <c r="B13" s="11">
        <v>13.33</v>
      </c>
      <c r="C13" s="70"/>
    </row>
    <row r="14" spans="1:3" ht="12.75">
      <c r="A14" s="1" t="s">
        <v>14</v>
      </c>
      <c r="B14" s="11">
        <v>20.62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1.5</v>
      </c>
      <c r="C16" s="70"/>
    </row>
    <row r="17" spans="1:3" ht="12.75">
      <c r="A17" s="1" t="s">
        <v>17</v>
      </c>
      <c r="B17" s="12">
        <v>3.91</v>
      </c>
      <c r="C17" s="70"/>
    </row>
    <row r="18" spans="1:3" ht="12.75">
      <c r="A18" t="s">
        <v>2</v>
      </c>
      <c r="B18" s="2">
        <f>SUM(B7:B17)</f>
        <v>177.54000000000002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8.63</v>
      </c>
      <c r="C21" s="70"/>
    </row>
    <row r="22" spans="1:3" ht="12.75">
      <c r="A22" s="1" t="s">
        <v>19</v>
      </c>
      <c r="B22" s="7">
        <v>21.89</v>
      </c>
      <c r="C22" s="70"/>
    </row>
    <row r="23" spans="1:3" ht="12.75">
      <c r="A23" s="1" t="s">
        <v>20</v>
      </c>
      <c r="B23" s="7">
        <v>13.33</v>
      </c>
      <c r="C23" s="70"/>
    </row>
    <row r="24" spans="1:3" ht="12.75">
      <c r="A24" s="1" t="s">
        <v>21</v>
      </c>
      <c r="B24" s="8">
        <v>96</v>
      </c>
      <c r="C24" s="70"/>
    </row>
    <row r="25" spans="1:3" ht="12.75">
      <c r="A25" t="s">
        <v>4</v>
      </c>
      <c r="B25" s="2">
        <f>SUM(B21:B24)</f>
        <v>139.85</v>
      </c>
      <c r="C25" s="70"/>
    </row>
    <row r="26" spans="2:3" ht="12.75" customHeight="1">
      <c r="B26" s="2"/>
      <c r="C26" s="70"/>
    </row>
    <row r="27" spans="1:3" ht="12.75">
      <c r="A27" t="s">
        <v>5</v>
      </c>
      <c r="B27" s="2">
        <f>B18+B25</f>
        <v>317.39</v>
      </c>
      <c r="C27" s="70"/>
    </row>
    <row r="28" spans="2:3" ht="12.75" customHeight="1">
      <c r="B28" s="2"/>
      <c r="C28" s="70"/>
    </row>
    <row r="29" spans="1:3" ht="12.75">
      <c r="A29" t="s">
        <v>32</v>
      </c>
      <c r="B29" s="86">
        <f>B4-B27</f>
        <v>28.20999999999998</v>
      </c>
      <c r="C29" s="70"/>
    </row>
    <row r="30" spans="2:3" ht="12.75" customHeight="1">
      <c r="B30" s="2"/>
      <c r="C30" s="70"/>
    </row>
    <row r="31" spans="1:3" ht="12.75">
      <c r="A31" t="s">
        <v>6</v>
      </c>
      <c r="B31" s="24" t="s">
        <v>7</v>
      </c>
      <c r="C31" s="70"/>
    </row>
    <row r="32" spans="1:3" ht="12.75">
      <c r="A32" s="1" t="s">
        <v>22</v>
      </c>
      <c r="B32" s="2">
        <f>B18/B2</f>
        <v>2.9590000000000005</v>
      </c>
      <c r="C32" s="70"/>
    </row>
    <row r="33" spans="1:3" ht="12.75">
      <c r="A33" t="s">
        <v>23</v>
      </c>
      <c r="B33" s="2">
        <f>B25/B2</f>
        <v>2.330833333333333</v>
      </c>
      <c r="C33" s="70"/>
    </row>
    <row r="34" spans="1:3" ht="12.75">
      <c r="A34" t="s">
        <v>27</v>
      </c>
      <c r="B34" s="2">
        <f>B27/B2</f>
        <v>5.289833333333333</v>
      </c>
      <c r="C34" s="70"/>
    </row>
  </sheetData>
  <sheetProtection sheet="1" selectLockedCells="1"/>
  <printOptions/>
  <pageMargins left="0.75" right="0.7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33</v>
      </c>
      <c r="B1" s="23" t="s">
        <v>0</v>
      </c>
      <c r="C1" s="71" t="s">
        <v>30</v>
      </c>
    </row>
    <row r="2" spans="1:3" ht="12.75">
      <c r="A2" t="s">
        <v>29</v>
      </c>
      <c r="B2" s="9">
        <v>53</v>
      </c>
      <c r="C2" s="70"/>
    </row>
    <row r="3" spans="1:3" ht="12.75">
      <c r="A3" t="s">
        <v>127</v>
      </c>
      <c r="B3" s="12">
        <v>6.43</v>
      </c>
      <c r="C3" s="70" t="s">
        <v>116</v>
      </c>
    </row>
    <row r="4" spans="1:3" ht="12.75">
      <c r="A4" t="s">
        <v>28</v>
      </c>
      <c r="B4" s="2">
        <f>B2*B3</f>
        <v>340.78999999999996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26</v>
      </c>
      <c r="C7" s="70"/>
    </row>
    <row r="8" spans="1:3" ht="12.75">
      <c r="A8" s="1" t="s">
        <v>9</v>
      </c>
      <c r="B8" s="11">
        <v>21</v>
      </c>
      <c r="C8" s="70"/>
    </row>
    <row r="9" spans="1:3" ht="12.75">
      <c r="A9" s="1" t="s">
        <v>24</v>
      </c>
      <c r="B9" s="11">
        <v>17</v>
      </c>
      <c r="C9" s="72"/>
    </row>
    <row r="10" spans="1:3" ht="12.75">
      <c r="A10" s="1" t="s">
        <v>10</v>
      </c>
      <c r="B10" s="11">
        <v>0</v>
      </c>
      <c r="C10" s="72" t="s">
        <v>137</v>
      </c>
    </row>
    <row r="11" spans="1:3" ht="12.75">
      <c r="A11" s="1" t="s">
        <v>12</v>
      </c>
      <c r="B11" s="11">
        <v>64.97</v>
      </c>
      <c r="C11" s="70"/>
    </row>
    <row r="12" spans="1:3" ht="12.75">
      <c r="A12" s="1" t="s">
        <v>11</v>
      </c>
      <c r="B12" s="11">
        <v>6.5</v>
      </c>
      <c r="C12" s="70"/>
    </row>
    <row r="13" spans="1:3" ht="12.75">
      <c r="A13" s="1" t="s">
        <v>13</v>
      </c>
      <c r="B13" s="11">
        <v>13.02</v>
      </c>
      <c r="C13" s="70"/>
    </row>
    <row r="14" spans="1:3" ht="12.75">
      <c r="A14" s="1" t="s">
        <v>14</v>
      </c>
      <c r="B14" s="11">
        <v>20.42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1.5</v>
      </c>
      <c r="C16" s="70"/>
    </row>
    <row r="17" spans="1:3" ht="12.75">
      <c r="A17" s="1" t="s">
        <v>17</v>
      </c>
      <c r="B17" s="12">
        <v>3.83</v>
      </c>
      <c r="C17" s="70"/>
    </row>
    <row r="18" spans="1:3" ht="12.75">
      <c r="A18" t="s">
        <v>2</v>
      </c>
      <c r="B18" s="2">
        <f>SUM(B7:B17)</f>
        <v>174.24000000000004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8.5</v>
      </c>
      <c r="C21" s="70"/>
    </row>
    <row r="22" spans="1:3" ht="12.75">
      <c r="A22" s="1" t="s">
        <v>19</v>
      </c>
      <c r="B22" s="7">
        <v>21.52</v>
      </c>
      <c r="C22" s="70"/>
    </row>
    <row r="23" spans="1:3" ht="12.75">
      <c r="A23" s="1" t="s">
        <v>20</v>
      </c>
      <c r="B23" s="7">
        <v>13.14</v>
      </c>
      <c r="C23" s="70"/>
    </row>
    <row r="24" spans="1:3" ht="12.75">
      <c r="A24" s="1" t="s">
        <v>21</v>
      </c>
      <c r="B24" s="8">
        <v>96</v>
      </c>
      <c r="C24" s="70"/>
    </row>
    <row r="25" spans="1:3" ht="12.75">
      <c r="A25" t="s">
        <v>4</v>
      </c>
      <c r="B25" s="2">
        <f>SUM(B21:B24)</f>
        <v>139.16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313.40000000000003</v>
      </c>
      <c r="C27" s="70"/>
    </row>
    <row r="28" spans="2:3" ht="12.75">
      <c r="B28" s="2"/>
      <c r="C28" s="70"/>
    </row>
    <row r="29" spans="1:3" ht="12.75">
      <c r="A29" t="s">
        <v>32</v>
      </c>
      <c r="B29" s="86">
        <f>B4-B27</f>
        <v>27.38999999999993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7</v>
      </c>
      <c r="C31" s="70"/>
    </row>
    <row r="32" spans="1:3" ht="12.75">
      <c r="A32" s="1" t="s">
        <v>22</v>
      </c>
      <c r="B32" s="2">
        <f>B18/B2</f>
        <v>3.2875471698113214</v>
      </c>
      <c r="C32" s="70"/>
    </row>
    <row r="33" spans="1:3" ht="12.75">
      <c r="A33" t="s">
        <v>23</v>
      </c>
      <c r="B33" s="2">
        <f>B25/B2</f>
        <v>2.6256603773584906</v>
      </c>
      <c r="C33" s="70"/>
    </row>
    <row r="34" spans="1:3" ht="12.75">
      <c r="A34" t="s">
        <v>27</v>
      </c>
      <c r="B34" s="2">
        <f>B27/B2</f>
        <v>5.913207547169812</v>
      </c>
      <c r="C34" s="70"/>
    </row>
  </sheetData>
  <sheetProtection sheet="1" selectLockedCell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34</v>
      </c>
      <c r="B1" s="23" t="s">
        <v>0</v>
      </c>
      <c r="C1" s="73" t="s">
        <v>30</v>
      </c>
    </row>
    <row r="2" spans="1:3" ht="12.75">
      <c r="A2" t="s">
        <v>29</v>
      </c>
      <c r="B2" s="9">
        <v>76</v>
      </c>
      <c r="C2" s="70"/>
    </row>
    <row r="3" spans="1:3" ht="12.75">
      <c r="A3" t="s">
        <v>127</v>
      </c>
      <c r="B3" s="12">
        <v>4.99</v>
      </c>
      <c r="C3" s="72" t="s">
        <v>141</v>
      </c>
    </row>
    <row r="4" spans="1:3" ht="12.75">
      <c r="A4" t="s">
        <v>28</v>
      </c>
      <c r="B4" s="2">
        <f>B2*B3</f>
        <v>379.24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19</v>
      </c>
      <c r="C7" s="70"/>
    </row>
    <row r="8" spans="1:3" ht="12.75">
      <c r="A8" s="1" t="s">
        <v>9</v>
      </c>
      <c r="B8" s="11">
        <v>19.7</v>
      </c>
      <c r="C8" s="70"/>
    </row>
    <row r="9" spans="1:3" ht="12.75">
      <c r="A9" s="1" t="s">
        <v>24</v>
      </c>
      <c r="B9" s="11">
        <v>17</v>
      </c>
      <c r="C9" s="72"/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56.18</v>
      </c>
      <c r="C11" s="70"/>
    </row>
    <row r="12" spans="1:3" ht="12.75">
      <c r="A12" s="1" t="s">
        <v>11</v>
      </c>
      <c r="B12" s="11">
        <v>5</v>
      </c>
      <c r="C12" s="70"/>
    </row>
    <row r="13" spans="1:3" ht="12.75">
      <c r="A13" s="1" t="s">
        <v>13</v>
      </c>
      <c r="B13" s="11">
        <v>13.93</v>
      </c>
      <c r="C13" s="70"/>
    </row>
    <row r="14" spans="1:3" ht="12.75">
      <c r="A14" s="1" t="s">
        <v>14</v>
      </c>
      <c r="B14" s="11">
        <v>20.82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1.5</v>
      </c>
      <c r="C16" s="70"/>
    </row>
    <row r="17" spans="1:3" ht="12.75">
      <c r="A17" s="1" t="s">
        <v>17</v>
      </c>
      <c r="B17" s="12">
        <v>3.45</v>
      </c>
      <c r="C17" s="70"/>
    </row>
    <row r="18" spans="1:3" ht="12.75">
      <c r="A18" t="s">
        <v>2</v>
      </c>
      <c r="B18" s="2">
        <f>SUM(B7:B17)</f>
        <v>156.57999999999998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8.99</v>
      </c>
      <c r="C21" s="70"/>
    </row>
    <row r="22" spans="1:3" ht="12.75">
      <c r="A22" s="1" t="s">
        <v>19</v>
      </c>
      <c r="B22" s="7">
        <v>23.07</v>
      </c>
      <c r="C22" s="70"/>
    </row>
    <row r="23" spans="1:3" ht="12.75">
      <c r="A23" s="1" t="s">
        <v>20</v>
      </c>
      <c r="B23" s="7">
        <v>13.99</v>
      </c>
      <c r="C23" s="70"/>
    </row>
    <row r="24" spans="1:3" ht="12.75">
      <c r="A24" s="1" t="s">
        <v>21</v>
      </c>
      <c r="B24" s="8">
        <v>96</v>
      </c>
      <c r="C24" s="70"/>
    </row>
    <row r="25" spans="1:3" ht="12.75">
      <c r="A25" t="s">
        <v>4</v>
      </c>
      <c r="B25" s="2">
        <f>SUM(B21:B24)</f>
        <v>142.05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298.63</v>
      </c>
      <c r="C27" s="70"/>
    </row>
    <row r="28" spans="2:3" ht="12.75">
      <c r="B28" s="2"/>
      <c r="C28" s="70"/>
    </row>
    <row r="29" spans="1:3" ht="12.75">
      <c r="A29" t="s">
        <v>32</v>
      </c>
      <c r="B29" s="86">
        <f>B4-B27</f>
        <v>80.61000000000001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7</v>
      </c>
      <c r="C31" s="70"/>
    </row>
    <row r="32" spans="1:3" ht="12.75">
      <c r="A32" s="1" t="s">
        <v>22</v>
      </c>
      <c r="B32" s="2">
        <f>B18/B2</f>
        <v>2.060263157894737</v>
      </c>
      <c r="C32" s="70"/>
    </row>
    <row r="33" spans="1:3" ht="12.75">
      <c r="A33" t="s">
        <v>23</v>
      </c>
      <c r="B33" s="2">
        <f>B25/B2</f>
        <v>1.8690789473684213</v>
      </c>
      <c r="C33" s="70"/>
    </row>
    <row r="34" spans="1:3" ht="12.75">
      <c r="A34" t="s">
        <v>27</v>
      </c>
      <c r="B34" s="2">
        <f>B27/B2</f>
        <v>3.929342105263158</v>
      </c>
      <c r="C34" s="70"/>
    </row>
  </sheetData>
  <sheetProtection sheet="1" selectLockedCell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35</v>
      </c>
      <c r="B1" s="23" t="s">
        <v>0</v>
      </c>
      <c r="C1" s="73" t="s">
        <v>30</v>
      </c>
    </row>
    <row r="2" spans="1:3" ht="12.75">
      <c r="A2" t="s">
        <v>29</v>
      </c>
      <c r="B2" s="9">
        <v>159</v>
      </c>
      <c r="C2" s="70"/>
    </row>
    <row r="3" spans="1:3" ht="12.75">
      <c r="A3" t="s">
        <v>127</v>
      </c>
      <c r="B3" s="12">
        <v>3.8</v>
      </c>
      <c r="C3" s="70"/>
    </row>
    <row r="4" spans="1:3" ht="12.75">
      <c r="A4" t="s">
        <v>28</v>
      </c>
      <c r="B4" s="2">
        <f>B2*B3</f>
        <v>604.1999999999999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100.5</v>
      </c>
      <c r="C7" s="72"/>
    </row>
    <row r="8" spans="1:3" ht="12.75">
      <c r="A8" s="1" t="s">
        <v>9</v>
      </c>
      <c r="B8" s="11">
        <v>28</v>
      </c>
      <c r="C8" s="70"/>
    </row>
    <row r="9" spans="1:3" ht="12.75">
      <c r="A9" s="1" t="s">
        <v>24</v>
      </c>
      <c r="B9" s="11">
        <v>0</v>
      </c>
      <c r="C9" s="70"/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104.44</v>
      </c>
      <c r="C11" s="70"/>
    </row>
    <row r="12" spans="1:3" ht="12.75">
      <c r="A12" s="1" t="s">
        <v>11</v>
      </c>
      <c r="B12" s="11">
        <v>11</v>
      </c>
      <c r="C12" s="70"/>
    </row>
    <row r="13" spans="1:3" ht="12.75">
      <c r="A13" s="1" t="s">
        <v>13</v>
      </c>
      <c r="B13" s="11">
        <v>19.49</v>
      </c>
      <c r="C13" s="70"/>
    </row>
    <row r="14" spans="1:3" ht="12.75">
      <c r="A14" s="1" t="s">
        <v>14</v>
      </c>
      <c r="B14" s="11">
        <v>28.5</v>
      </c>
      <c r="C14" s="70"/>
    </row>
    <row r="15" spans="1:3" ht="12.75">
      <c r="A15" s="1" t="s">
        <v>15</v>
      </c>
      <c r="B15" s="11">
        <v>28.44</v>
      </c>
      <c r="C15" s="70"/>
    </row>
    <row r="16" spans="1:3" ht="12.75">
      <c r="A16" s="1" t="s">
        <v>16</v>
      </c>
      <c r="B16" s="11">
        <v>1.5</v>
      </c>
      <c r="C16" s="70"/>
    </row>
    <row r="17" spans="1:3" ht="12.75">
      <c r="A17" s="1" t="s">
        <v>17</v>
      </c>
      <c r="B17" s="12">
        <v>7.24</v>
      </c>
      <c r="C17" s="70"/>
    </row>
    <row r="18" spans="1:3" ht="12.75">
      <c r="A18" t="s">
        <v>2</v>
      </c>
      <c r="B18" s="2">
        <f>SUM(B7:B17)</f>
        <v>329.11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12.11</v>
      </c>
      <c r="C21" s="70"/>
    </row>
    <row r="22" spans="1:3" ht="12.75">
      <c r="A22" s="1" t="s">
        <v>19</v>
      </c>
      <c r="B22" s="7">
        <v>37.57</v>
      </c>
      <c r="C22" s="70"/>
    </row>
    <row r="23" spans="1:3" ht="12.75">
      <c r="A23" s="1" t="s">
        <v>20</v>
      </c>
      <c r="B23" s="7">
        <v>21.81</v>
      </c>
      <c r="C23" s="70"/>
    </row>
    <row r="24" spans="1:3" ht="12.75">
      <c r="A24" s="1" t="s">
        <v>21</v>
      </c>
      <c r="B24" s="8">
        <v>96</v>
      </c>
      <c r="C24" s="70"/>
    </row>
    <row r="25" spans="1:3" ht="12.75">
      <c r="A25" t="s">
        <v>4</v>
      </c>
      <c r="B25" s="2">
        <f>SUM(B21:B24)</f>
        <v>167.49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496.6</v>
      </c>
      <c r="C27" s="70"/>
    </row>
    <row r="28" spans="2:3" ht="12.75">
      <c r="B28" s="2"/>
      <c r="C28" s="70"/>
    </row>
    <row r="29" spans="1:3" ht="12.75">
      <c r="A29" t="s">
        <v>32</v>
      </c>
      <c r="B29" s="86">
        <f>B4-B27</f>
        <v>107.59999999999991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7</v>
      </c>
      <c r="C31" s="70"/>
    </row>
    <row r="32" spans="1:3" ht="12.75">
      <c r="A32" s="1" t="s">
        <v>22</v>
      </c>
      <c r="B32" s="2">
        <f>B18/B2</f>
        <v>2.0698742138364783</v>
      </c>
      <c r="C32" s="70"/>
    </row>
    <row r="33" spans="1:3" ht="12.75">
      <c r="A33" t="s">
        <v>23</v>
      </c>
      <c r="B33" s="2">
        <f>B25/B2</f>
        <v>1.0533962264150944</v>
      </c>
      <c r="C33" s="70"/>
    </row>
    <row r="34" spans="1:3" ht="12.75">
      <c r="A34" t="s">
        <v>27</v>
      </c>
      <c r="B34" s="2">
        <f>B27/B2</f>
        <v>3.1232704402515723</v>
      </c>
      <c r="C34" s="70"/>
    </row>
  </sheetData>
  <sheetProtection sheet="1" selectLockedCells="1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36</v>
      </c>
      <c r="B1" s="23" t="s">
        <v>0</v>
      </c>
      <c r="C1" s="73" t="s">
        <v>30</v>
      </c>
    </row>
    <row r="2" spans="1:3" ht="12.75">
      <c r="A2" t="s">
        <v>29</v>
      </c>
      <c r="B2" s="9">
        <v>40</v>
      </c>
      <c r="C2" s="70"/>
    </row>
    <row r="3" spans="1:3" ht="12.75">
      <c r="A3" t="s">
        <v>127</v>
      </c>
      <c r="B3" s="12">
        <v>10.33</v>
      </c>
      <c r="C3" s="70"/>
    </row>
    <row r="4" spans="1:3" ht="12.75">
      <c r="A4" t="s">
        <v>28</v>
      </c>
      <c r="B4" s="2">
        <f>B2*B3</f>
        <v>413.2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65.8</v>
      </c>
      <c r="C7" s="70" t="s">
        <v>130</v>
      </c>
    </row>
    <row r="8" spans="1:3" ht="12.75">
      <c r="A8" s="1" t="s">
        <v>9</v>
      </c>
      <c r="B8" s="11">
        <v>35</v>
      </c>
      <c r="C8" s="70"/>
    </row>
    <row r="9" spans="1:3" ht="12.75">
      <c r="A9" s="1" t="s">
        <v>24</v>
      </c>
      <c r="B9" s="11">
        <v>0</v>
      </c>
      <c r="C9" s="70"/>
    </row>
    <row r="10" spans="1:3" ht="12.75">
      <c r="A10" s="1" t="s">
        <v>10</v>
      </c>
      <c r="B10" s="11">
        <v>4</v>
      </c>
      <c r="C10" s="72" t="s">
        <v>121</v>
      </c>
    </row>
    <row r="11" spans="1:3" ht="12.75">
      <c r="A11" s="1" t="s">
        <v>12</v>
      </c>
      <c r="B11" s="11">
        <v>3.3</v>
      </c>
      <c r="C11" s="70"/>
    </row>
    <row r="12" spans="1:3" ht="12.75">
      <c r="A12" s="1" t="s">
        <v>11</v>
      </c>
      <c r="B12" s="11">
        <v>5</v>
      </c>
      <c r="C12" s="70"/>
    </row>
    <row r="13" spans="1:3" ht="12.75">
      <c r="A13" s="1" t="s">
        <v>13</v>
      </c>
      <c r="B13" s="11">
        <v>10.52</v>
      </c>
      <c r="C13" s="70"/>
    </row>
    <row r="14" spans="1:3" ht="12.75">
      <c r="A14" s="1" t="s">
        <v>14</v>
      </c>
      <c r="B14" s="11">
        <v>18.66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5</v>
      </c>
      <c r="C16" s="70"/>
    </row>
    <row r="17" spans="1:3" ht="12.75">
      <c r="A17" s="1" t="s">
        <v>17</v>
      </c>
      <c r="B17" s="12">
        <v>3.31</v>
      </c>
      <c r="C17" s="70"/>
    </row>
    <row r="18" spans="1:3" ht="12.75">
      <c r="A18" t="s">
        <v>2</v>
      </c>
      <c r="B18" s="2">
        <f>SUM(B7:B17)</f>
        <v>150.59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8.41</v>
      </c>
      <c r="C21" s="70"/>
    </row>
    <row r="22" spans="1:3" ht="12.75">
      <c r="A22" s="1" t="s">
        <v>19</v>
      </c>
      <c r="B22" s="7">
        <v>22.1</v>
      </c>
      <c r="C22" s="70"/>
    </row>
    <row r="23" spans="1:3" ht="12.75">
      <c r="A23" s="1" t="s">
        <v>20</v>
      </c>
      <c r="B23" s="7">
        <v>13.29</v>
      </c>
      <c r="C23" s="70"/>
    </row>
    <row r="24" spans="1:3" ht="12.75">
      <c r="A24" s="1" t="s">
        <v>21</v>
      </c>
      <c r="B24" s="8">
        <v>96</v>
      </c>
      <c r="C24" s="70"/>
    </row>
    <row r="25" spans="1:3" ht="12.75">
      <c r="A25" t="s">
        <v>4</v>
      </c>
      <c r="B25" s="2">
        <f>SUM(B21:B24)</f>
        <v>139.8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290.39</v>
      </c>
      <c r="C27" s="70"/>
    </row>
    <row r="28" spans="2:3" ht="12.75">
      <c r="B28" s="2"/>
      <c r="C28" s="70"/>
    </row>
    <row r="29" spans="1:3" ht="12.75">
      <c r="A29" t="s">
        <v>32</v>
      </c>
      <c r="B29" s="86">
        <f>B4-B27</f>
        <v>122.81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7</v>
      </c>
      <c r="C31" s="70"/>
    </row>
    <row r="32" spans="1:3" ht="12.75">
      <c r="A32" s="1" t="s">
        <v>22</v>
      </c>
      <c r="B32" s="2">
        <f>B18/B2</f>
        <v>3.7647500000000003</v>
      </c>
      <c r="C32" s="70"/>
    </row>
    <row r="33" spans="1:3" ht="12.75">
      <c r="A33" t="s">
        <v>23</v>
      </c>
      <c r="B33" s="2">
        <f>B25/B2</f>
        <v>3.495</v>
      </c>
      <c r="C33" s="70"/>
    </row>
    <row r="34" spans="1:3" ht="12.75">
      <c r="A34" t="s">
        <v>27</v>
      </c>
      <c r="B34" s="2">
        <f>B27/B2</f>
        <v>7.2597499999999995</v>
      </c>
      <c r="C34" s="70"/>
    </row>
  </sheetData>
  <sheetProtection sheet="1" selectLockedCell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37</v>
      </c>
      <c r="B1" s="23" t="s">
        <v>0</v>
      </c>
      <c r="C1" s="73" t="s">
        <v>30</v>
      </c>
    </row>
    <row r="2" spans="1:3" ht="12.75">
      <c r="A2" t="s">
        <v>29</v>
      </c>
      <c r="B2" s="9">
        <v>1940</v>
      </c>
      <c r="C2" s="70"/>
    </row>
    <row r="3" spans="1:3" ht="12.75">
      <c r="A3" t="s">
        <v>127</v>
      </c>
      <c r="B3" s="12">
        <v>0.3</v>
      </c>
      <c r="C3" s="70"/>
    </row>
    <row r="4" spans="1:3" ht="12.75">
      <c r="A4" t="s">
        <v>28</v>
      </c>
      <c r="B4" s="2">
        <f>B2*B3</f>
        <v>582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61.88</v>
      </c>
      <c r="C7" s="70"/>
    </row>
    <row r="8" spans="1:3" ht="12.75">
      <c r="A8" s="1" t="s">
        <v>9</v>
      </c>
      <c r="B8" s="11">
        <v>46.9</v>
      </c>
      <c r="C8" s="72" t="s">
        <v>122</v>
      </c>
    </row>
    <row r="9" spans="1:3" ht="12.75">
      <c r="A9" s="1" t="s">
        <v>24</v>
      </c>
      <c r="B9" s="11">
        <v>20</v>
      </c>
      <c r="C9" s="72" t="s">
        <v>126</v>
      </c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45.08</v>
      </c>
      <c r="C11" s="70"/>
    </row>
    <row r="12" spans="1:3" ht="12.75">
      <c r="A12" s="1" t="s">
        <v>11</v>
      </c>
      <c r="B12" s="11">
        <v>12</v>
      </c>
      <c r="C12" s="70"/>
    </row>
    <row r="13" spans="1:3" ht="12.75">
      <c r="A13" s="1" t="s">
        <v>13</v>
      </c>
      <c r="B13" s="11">
        <v>14.53</v>
      </c>
      <c r="C13" s="70"/>
    </row>
    <row r="14" spans="1:3" ht="12.75">
      <c r="A14" s="1" t="s">
        <v>14</v>
      </c>
      <c r="B14" s="11">
        <v>24.2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13.5</v>
      </c>
      <c r="C16" s="70"/>
    </row>
    <row r="17" spans="1:3" ht="12.75">
      <c r="A17" s="1" t="s">
        <v>17</v>
      </c>
      <c r="B17" s="12">
        <v>5.36</v>
      </c>
      <c r="C17" s="70"/>
    </row>
    <row r="18" spans="1:3" ht="12.75">
      <c r="A18" t="s">
        <v>2</v>
      </c>
      <c r="B18" s="2">
        <f>SUM(B7:B17)</f>
        <v>243.45000000000002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9.32</v>
      </c>
      <c r="C21" s="70"/>
    </row>
    <row r="22" spans="1:3" ht="12.75">
      <c r="A22" s="1" t="s">
        <v>19</v>
      </c>
      <c r="B22" s="7">
        <v>27.46</v>
      </c>
      <c r="C22" s="70"/>
    </row>
    <row r="23" spans="1:3" ht="12.75">
      <c r="A23" s="1" t="s">
        <v>20</v>
      </c>
      <c r="B23" s="7">
        <v>16.6</v>
      </c>
      <c r="C23" s="70"/>
    </row>
    <row r="24" spans="1:3" ht="12.75">
      <c r="A24" s="1" t="s">
        <v>21</v>
      </c>
      <c r="B24" s="8">
        <v>96</v>
      </c>
      <c r="C24" s="70"/>
    </row>
    <row r="25" spans="1:3" ht="12.75">
      <c r="A25" t="s">
        <v>4</v>
      </c>
      <c r="B25" s="2">
        <f>SUM(B21:B24)</f>
        <v>149.38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392.83000000000004</v>
      </c>
      <c r="C27" s="70"/>
    </row>
    <row r="28" spans="2:3" ht="12.75">
      <c r="B28" s="2"/>
      <c r="C28" s="70"/>
    </row>
    <row r="29" spans="1:3" ht="12.75">
      <c r="A29" t="s">
        <v>32</v>
      </c>
      <c r="B29" s="86">
        <f>B4-B27</f>
        <v>189.16999999999996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38</v>
      </c>
      <c r="C31" s="70"/>
    </row>
    <row r="32" spans="1:3" ht="12.75">
      <c r="A32" s="1" t="s">
        <v>22</v>
      </c>
      <c r="B32" s="13">
        <f>B18/B2</f>
        <v>0.1254896907216495</v>
      </c>
      <c r="C32" s="70"/>
    </row>
    <row r="33" spans="1:3" ht="12.75">
      <c r="A33" t="s">
        <v>23</v>
      </c>
      <c r="B33" s="13">
        <f>B25/B2</f>
        <v>0.077</v>
      </c>
      <c r="C33" s="70"/>
    </row>
    <row r="34" spans="1:3" ht="12.75">
      <c r="A34" t="s">
        <v>27</v>
      </c>
      <c r="B34" s="13">
        <f>B27/B2</f>
        <v>0.20248969072164952</v>
      </c>
      <c r="C34" s="70"/>
    </row>
  </sheetData>
  <sheetProtection sheet="1" selectLockedCell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39</v>
      </c>
      <c r="B1" s="23" t="s">
        <v>0</v>
      </c>
      <c r="C1" s="74" t="s">
        <v>30</v>
      </c>
    </row>
    <row r="2" spans="1:3" ht="12.75">
      <c r="A2" t="s">
        <v>29</v>
      </c>
      <c r="B2" s="9">
        <v>1500</v>
      </c>
      <c r="C2" s="70"/>
    </row>
    <row r="3" spans="1:3" ht="12.75">
      <c r="A3" t="s">
        <v>127</v>
      </c>
      <c r="B3" s="10">
        <v>0.203</v>
      </c>
      <c r="C3" s="70"/>
    </row>
    <row r="4" spans="1:3" ht="12.75">
      <c r="A4" t="s">
        <v>28</v>
      </c>
      <c r="B4" s="2">
        <f>B2*B3</f>
        <v>304.5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34.1</v>
      </c>
      <c r="C7" s="72"/>
    </row>
    <row r="8" spans="1:3" ht="12.75">
      <c r="A8" s="1" t="s">
        <v>9</v>
      </c>
      <c r="B8" s="11">
        <v>27.7</v>
      </c>
      <c r="C8" s="70"/>
    </row>
    <row r="9" spans="1:3" ht="12.75">
      <c r="A9" s="1" t="s">
        <v>24</v>
      </c>
      <c r="B9" s="11">
        <v>0</v>
      </c>
      <c r="C9" s="70" t="s">
        <v>128</v>
      </c>
    </row>
    <row r="10" spans="1:3" ht="12.75">
      <c r="A10" s="1" t="s">
        <v>10</v>
      </c>
      <c r="B10" s="11">
        <v>5</v>
      </c>
      <c r="C10" s="72" t="s">
        <v>123</v>
      </c>
    </row>
    <row r="11" spans="1:3" ht="12.75">
      <c r="A11" s="1" t="s">
        <v>12</v>
      </c>
      <c r="B11" s="11">
        <v>32.27</v>
      </c>
      <c r="C11" s="70"/>
    </row>
    <row r="12" spans="1:3" ht="12.75">
      <c r="A12" s="1" t="s">
        <v>11</v>
      </c>
      <c r="B12" s="11">
        <v>8.5</v>
      </c>
      <c r="C12" s="70"/>
    </row>
    <row r="13" spans="1:3" ht="12.75">
      <c r="A13" s="1" t="s">
        <v>13</v>
      </c>
      <c r="B13" s="11">
        <v>13.99</v>
      </c>
      <c r="C13" s="70"/>
    </row>
    <row r="14" spans="1:3" ht="12.75">
      <c r="A14" s="1" t="s">
        <v>14</v>
      </c>
      <c r="B14" s="11">
        <v>21.05</v>
      </c>
      <c r="C14" s="70"/>
    </row>
    <row r="15" spans="1:3" ht="12.75">
      <c r="A15" s="1" t="s">
        <v>15</v>
      </c>
      <c r="B15" s="11">
        <v>4.92</v>
      </c>
      <c r="C15" s="70"/>
    </row>
    <row r="16" spans="1:3" ht="12.75">
      <c r="A16" s="1" t="s">
        <v>16</v>
      </c>
      <c r="B16" s="11">
        <v>10</v>
      </c>
      <c r="C16" s="70"/>
    </row>
    <row r="17" spans="1:3" ht="12.75">
      <c r="A17" s="1" t="s">
        <v>17</v>
      </c>
      <c r="B17" s="12">
        <v>3.54</v>
      </c>
      <c r="C17" s="70"/>
    </row>
    <row r="18" spans="1:3" ht="12.75">
      <c r="A18" t="s">
        <v>2</v>
      </c>
      <c r="B18" s="2">
        <f>SUM(B7:B17)</f>
        <v>161.06999999999996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9.37</v>
      </c>
      <c r="C21" s="70"/>
    </row>
    <row r="22" spans="1:3" ht="12.75">
      <c r="A22" s="1" t="s">
        <v>19</v>
      </c>
      <c r="B22" s="7">
        <v>25.29</v>
      </c>
      <c r="C22" s="70"/>
    </row>
    <row r="23" spans="1:3" ht="12.75">
      <c r="A23" s="1" t="s">
        <v>20</v>
      </c>
      <c r="B23" s="7">
        <v>16.25</v>
      </c>
      <c r="C23" s="70"/>
    </row>
    <row r="24" spans="1:3" ht="12.75">
      <c r="A24" s="1" t="s">
        <v>21</v>
      </c>
      <c r="B24" s="8">
        <v>96</v>
      </c>
      <c r="C24" s="70"/>
    </row>
    <row r="25" spans="1:3" ht="12.75">
      <c r="A25" t="s">
        <v>4</v>
      </c>
      <c r="B25" s="2">
        <f>SUM(B21:B24)</f>
        <v>146.91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307.97999999999996</v>
      </c>
      <c r="C27" s="70"/>
    </row>
    <row r="28" spans="2:3" ht="12.75">
      <c r="B28" s="2"/>
      <c r="C28" s="70"/>
    </row>
    <row r="29" spans="1:3" ht="12.75">
      <c r="A29" t="s">
        <v>32</v>
      </c>
      <c r="B29" s="86">
        <f>B4-B27</f>
        <v>-3.4799999999999613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38</v>
      </c>
      <c r="C31" s="70"/>
    </row>
    <row r="32" spans="1:3" ht="12.75">
      <c r="A32" s="1" t="s">
        <v>22</v>
      </c>
      <c r="B32" s="13">
        <f>B18/B2</f>
        <v>0.10737999999999998</v>
      </c>
      <c r="C32" s="70"/>
    </row>
    <row r="33" spans="1:3" ht="12.75">
      <c r="A33" t="s">
        <v>23</v>
      </c>
      <c r="B33" s="13">
        <f>B25/B2</f>
        <v>0.09794</v>
      </c>
      <c r="C33" s="70"/>
    </row>
    <row r="34" spans="1:3" ht="12.75">
      <c r="A34" t="s">
        <v>27</v>
      </c>
      <c r="B34" s="13">
        <f>B27/B2</f>
        <v>0.20531999999999997</v>
      </c>
      <c r="C34" s="70"/>
    </row>
  </sheetData>
  <sheetProtection sheet="1" select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Paulann Haakenson</dc:creator>
  <cp:keywords/>
  <dc:description/>
  <cp:lastModifiedBy>Paulann Haakenson</cp:lastModifiedBy>
  <cp:lastPrinted>2009-12-11T17:52:44Z</cp:lastPrinted>
  <dcterms:created xsi:type="dcterms:W3CDTF">2005-01-10T15:34:54Z</dcterms:created>
  <dcterms:modified xsi:type="dcterms:W3CDTF">2021-01-22T16:00:44Z</dcterms:modified>
  <cp:category/>
  <cp:version/>
  <cp:contentType/>
  <cp:contentStatus/>
</cp:coreProperties>
</file>