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20" tabRatio="953" activeTab="0"/>
  </bookViews>
  <sheets>
    <sheet name="Intro" sheetId="1" r:id="rId1"/>
    <sheet name="Cashflow" sheetId="2" r:id="rId2"/>
    <sheet name="HRSW" sheetId="3" r:id="rId3"/>
    <sheet name="Durum" sheetId="4" r:id="rId4"/>
    <sheet name="Barley" sheetId="5" r:id="rId5"/>
    <sheet name="Corn" sheetId="6" r:id="rId6"/>
    <sheet name="Soyb" sheetId="7" r:id="rId7"/>
    <sheet name="Drybean" sheetId="8" r:id="rId8"/>
    <sheet name="Oil_SF" sheetId="9" r:id="rId9"/>
    <sheet name="Conf_SF" sheetId="10" r:id="rId10"/>
    <sheet name="Canola" sheetId="11" r:id="rId11"/>
    <sheet name="Flax" sheetId="12" r:id="rId12"/>
    <sheet name="Peas" sheetId="13" r:id="rId13"/>
    <sheet name="Oats" sheetId="14" r:id="rId14"/>
    <sheet name="Lentils" sheetId="15" r:id="rId15"/>
    <sheet name="Mustard" sheetId="16" r:id="rId16"/>
    <sheet name="Buckwht" sheetId="17" r:id="rId17"/>
    <sheet name="Millet" sheetId="18" r:id="rId18"/>
    <sheet name="Wint.Wht" sheetId="19" r:id="rId19"/>
    <sheet name="Rye" sheetId="20" r:id="rId20"/>
  </sheets>
  <definedNames>
    <definedName name="_xlnm.Print_Area" localSheetId="1">'Cashflow'!$A$1:$L$62</definedName>
    <definedName name="_xlnm.Print_Area" localSheetId="0">'Intro'!$A$1:$J$31</definedName>
  </definedNames>
  <calcPr fullCalcOnLoad="1"/>
</workbook>
</file>

<file path=xl/sharedStrings.xml><?xml version="1.0" encoding="utf-8"?>
<sst xmlns="http://schemas.openxmlformats.org/spreadsheetml/2006/main" count="718" uniqueCount="164">
  <si>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</si>
  <si>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</si>
  <si>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</si>
  <si>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</si>
  <si>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</si>
  <si>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</si>
  <si>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</si>
  <si>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</si>
  <si>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</si>
  <si>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</si>
  <si>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</si>
  <si>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</si>
  <si>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</si>
  <si>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</si>
  <si>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</si>
  <si>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</si>
  <si>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</si>
  <si>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</si>
  <si>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</si>
  <si>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</si>
  <si>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</si>
  <si>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</si>
  <si>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</si>
  <si>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</si>
  <si>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</si>
  <si>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Soybeans</t>
  </si>
  <si>
    <t>Corn</t>
  </si>
  <si>
    <t xml:space="preserve"> -Total Listed Costs</t>
  </si>
  <si>
    <t>Market Revenue</t>
  </si>
  <si>
    <t xml:space="preserve">  Market Yield</t>
  </si>
  <si>
    <t>Notes:</t>
  </si>
  <si>
    <t>HARD RED SPRING WHEAT</t>
  </si>
  <si>
    <t>RETURN TO LABOR &amp; MGMT</t>
  </si>
  <si>
    <t>DURUM</t>
  </si>
  <si>
    <t>BARLEY</t>
  </si>
  <si>
    <t>CORN</t>
  </si>
  <si>
    <t>SOYBEANS</t>
  </si>
  <si>
    <t>DRYBEANS</t>
  </si>
  <si>
    <t>(lb) :</t>
  </si>
  <si>
    <t>OIL SUNFLOWER</t>
  </si>
  <si>
    <t>CONFECTIONERY SUNFLOWERS</t>
  </si>
  <si>
    <t>CANOLA</t>
  </si>
  <si>
    <t>FLAX</t>
  </si>
  <si>
    <t>FIELD PEAS</t>
  </si>
  <si>
    <t>OATS</t>
  </si>
  <si>
    <t>YELLOW MUSTARD</t>
  </si>
  <si>
    <t>BUCKWHEAT</t>
  </si>
  <si>
    <t>MILLET</t>
  </si>
  <si>
    <t>WINTER WHEAT</t>
  </si>
  <si>
    <t>RYE</t>
  </si>
  <si>
    <t>CASHFLOW SUMMARY</t>
  </si>
  <si>
    <t>HRSW</t>
  </si>
  <si>
    <t>Durum</t>
  </si>
  <si>
    <t>Barley</t>
  </si>
  <si>
    <t>Oil_SF</t>
  </si>
  <si>
    <t>Conf. SF</t>
  </si>
  <si>
    <t>Canola</t>
  </si>
  <si>
    <t>Flax</t>
  </si>
  <si>
    <t>Mustard</t>
  </si>
  <si>
    <t>Buckwht</t>
  </si>
  <si>
    <t>Peas</t>
  </si>
  <si>
    <t>Oats</t>
  </si>
  <si>
    <t>Millet</t>
  </si>
  <si>
    <t>Wint.Wht</t>
  </si>
  <si>
    <t>Rye</t>
  </si>
  <si>
    <t>CROP</t>
  </si>
  <si>
    <t>Revenue</t>
  </si>
  <si>
    <t>Direct</t>
  </si>
  <si>
    <t>Costs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</si>
  <si>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</si>
  <si>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</si>
  <si>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</si>
  <si>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</si>
  <si>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</si>
  <si>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</si>
  <si>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</si>
  <si>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</si>
  <si>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</si>
  <si>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</si>
  <si>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Revenue x</t>
  </si>
  <si>
    <t>Dir. Costs x</t>
  </si>
  <si>
    <t>Totals</t>
  </si>
  <si>
    <t>Other Cash Outflow</t>
  </si>
  <si>
    <t>Other Cash Inflow</t>
  </si>
  <si>
    <t>Drybeans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</si>
  <si>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</si>
  <si>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</si>
  <si>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</si>
  <si>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</si>
  <si>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</si>
  <si>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</si>
  <si>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</si>
  <si>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</si>
  <si>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</si>
  <si>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</si>
  <si>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</si>
  <si>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</si>
  <si>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</si>
  <si>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Developed by: Andrew Swenson, NDSU Extension Service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</si>
  <si>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</si>
  <si>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</si>
  <si>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</si>
  <si>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</si>
  <si>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</si>
  <si>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 xml:space="preserve">publication of the crop budgets or the PDF file on the NDSU website for a full explanation of the crop budgets. </t>
  </si>
  <si>
    <t>Whole Farm Cash Flow:</t>
  </si>
  <si>
    <t xml:space="preserve">The &lt;Cashflow&gt; tab, next to the &lt;Intro&gt; tab at the bottom of this screen can be selected to estimate  </t>
  </si>
  <si>
    <t xml:space="preserve">revenue, direct costs, and return over direct costs for each crop. (These items are linked from the individual </t>
  </si>
  <si>
    <t>crop budgets and must be edited from those budgets).  Enter the number of acres of each crop you expect</t>
  </si>
  <si>
    <t xml:space="preserve">calculated the same as profit. For example, depreciation is included in profit calculation but not cash flow, and </t>
  </si>
  <si>
    <t xml:space="preserve">principal payments are a cash outflow but not an expense.)  Cash outflows, other than direct costs, must be </t>
  </si>
  <si>
    <t>A table itemizing direct costs and providing totals by crop is available at the bottom of this worksheet.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</si>
  <si>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</si>
  <si>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</si>
  <si>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</si>
  <si>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</si>
  <si>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</si>
  <si>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>**NDSU and its entities makes no warranties, either expressed or implied, concerning this program.**</t>
  </si>
  <si>
    <t>Ret. Over</t>
  </si>
  <si>
    <t>Dir. Costs</t>
  </si>
  <si>
    <t>Cash available for family living, SE &amp; income taxes and investment</t>
  </si>
  <si>
    <t>Machinery P &amp; I Pmts</t>
  </si>
  <si>
    <t>Land P &amp; I Pmts</t>
  </si>
  <si>
    <t>Summary of Direct Costs</t>
  </si>
  <si>
    <t>Click Here</t>
  </si>
  <si>
    <t xml:space="preserve"> for Map of Crop Budget Regions</t>
  </si>
  <si>
    <t xml:space="preserve"> </t>
  </si>
  <si>
    <t>Or Copy</t>
  </si>
  <si>
    <t>http://www.ag.ndsu.edu/pubs/agecon/ecguides/budgetmap.html</t>
  </si>
  <si>
    <t>into your Web browser.</t>
  </si>
  <si>
    <r>
      <t xml:space="preserve">to grow.  </t>
    </r>
    <r>
      <rPr>
        <u val="single"/>
        <sz val="10"/>
        <color indexed="10"/>
        <rFont val="Arial"/>
        <family val="2"/>
      </rPr>
      <t>The</t>
    </r>
    <r>
      <rPr>
        <b/>
        <u val="single"/>
        <sz val="10"/>
        <color indexed="10"/>
        <rFont val="Arial"/>
        <family val="2"/>
      </rPr>
      <t xml:space="preserve"> </t>
    </r>
    <r>
      <rPr>
        <u val="single"/>
        <sz val="10"/>
        <color indexed="10"/>
        <rFont val="Arial"/>
        <family val="2"/>
      </rPr>
      <t>indirect costs in the budgets are not linked to the cash flow worksheet</t>
    </r>
    <r>
      <rPr>
        <sz val="10"/>
        <color indexed="10"/>
        <rFont val="Arial"/>
        <family val="2"/>
      </rPr>
      <t>.</t>
    </r>
    <r>
      <rPr>
        <sz val="10"/>
        <rFont val="Arial"/>
        <family val="2"/>
      </rPr>
      <t xml:space="preserve">  (Cashflow is not </t>
    </r>
  </si>
  <si>
    <t>Date:</t>
  </si>
  <si>
    <t>See direct cost summary below.</t>
  </si>
  <si>
    <t>Soybean aphid and/or spider mite insecticide</t>
  </si>
  <si>
    <t>Includes dessicant prior to straight cutting</t>
  </si>
  <si>
    <t>Spraying for head feeding insects</t>
  </si>
  <si>
    <t>Two sprayings for head feeding insects</t>
  </si>
  <si>
    <t>Fungicide for white mold would cost about $18</t>
  </si>
  <si>
    <t>Name:</t>
  </si>
  <si>
    <t>Market</t>
  </si>
  <si>
    <t xml:space="preserve">  Market Price</t>
  </si>
  <si>
    <t>Fungicide for rust would cost $4 plus application</t>
  </si>
  <si>
    <t>seed treatment</t>
  </si>
  <si>
    <t>inoculant, rock roller rent, soil testing</t>
  </si>
  <si>
    <t>Milling quality price, there is risk of quality discounts</t>
  </si>
  <si>
    <t>Includes $8 for inoculant and fungicide seed treatment</t>
  </si>
  <si>
    <t>Mustard crop insurance is not available in this region</t>
  </si>
  <si>
    <t>Crop insurance is not available in some counties of this region.</t>
  </si>
  <si>
    <t xml:space="preserve">the whole farm cashflow.  This worksheet consists of three tables.  The first table lists the market </t>
  </si>
  <si>
    <t>entered in the Cashflow Summary table.  Also, enter projected government payments, if any, in this table.</t>
  </si>
  <si>
    <t>decoupled Price Loss Coverage (PLC) and Agricultural Risk Coverage (ARC) government payments because</t>
  </si>
  <si>
    <t>they are tied to program base acres, not to current crop selection or production.  Refer to the paper</t>
  </si>
  <si>
    <t>Hired Labor</t>
  </si>
  <si>
    <t>Gov't Pmts (ARC/PLC)</t>
  </si>
  <si>
    <t>Fungicide for white mold</t>
  </si>
  <si>
    <t>North Dakota 2017 Projected Crop Budgets - South Central</t>
  </si>
  <si>
    <t>Lentils</t>
  </si>
  <si>
    <t>LENTILS</t>
  </si>
  <si>
    <t>Cereal grain aphid insecticide would cost about $4</t>
  </si>
  <si>
    <t>Malt barley price. Estimated feed barley price is $2.70</t>
  </si>
  <si>
    <t>insecticide for cutworms and/or pea aphids would cost $4</t>
  </si>
  <si>
    <t>Insect. for cutworms and/or grasshoppers would cost about $4</t>
  </si>
  <si>
    <t>Includes pre-harvest dessicant</t>
  </si>
  <si>
    <t>Fungicide for ascochyta/anthracnose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</si>
</sst>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  <numFmt numFmtId="167" formatCode="_(* #,##0.0_);_(* \(#,##0.0\);_(* &quot;-&quot;??_);_(@_)"/>
    <numFmt numFmtId="168" formatCode="_(* #,##0_);_(* \(#,##0\);_(* &quot;-&quot;??_);_(@_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sz val="10"/>
      <color indexed="10"/>
      <name val="Arial"/>
      <family val="2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sz val="9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 quotePrefix="1">
      <alignment/>
    </xf>
    <xf numFmtId="3" fontId="0" fillId="0" borderId="16" xfId="0" applyNumberFormat="1" applyBorder="1" applyAlignment="1" quotePrefix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1" fontId="0" fillId="0" borderId="0" xfId="0" applyNumberFormat="1" applyBorder="1" applyAlignment="1" applyProtection="1">
      <alignment/>
      <protection/>
    </xf>
    <xf numFmtId="0" fontId="0" fillId="0" borderId="10" xfId="0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0" xfId="53" applyAlignment="1" applyProtection="1">
      <alignment/>
      <protection/>
    </xf>
    <xf numFmtId="0" fontId="8" fillId="0" borderId="0" xfId="0" applyFont="1" applyAlignment="1">
      <alignment/>
    </xf>
    <xf numFmtId="0" fontId="0" fillId="0" borderId="18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 quotePrefix="1">
      <alignment/>
    </xf>
    <xf numFmtId="0" fontId="0" fillId="0" borderId="16" xfId="0" applyBorder="1" applyAlignment="1" quotePrefix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0" fontId="51" fillId="0" borderId="0" xfId="0" applyFont="1" applyBorder="1" applyAlignment="1" quotePrefix="1">
      <alignment/>
    </xf>
    <xf numFmtId="0" fontId="51" fillId="0" borderId="16" xfId="0" applyFont="1" applyBorder="1" applyAlignment="1" quotePrefix="1">
      <alignment/>
    </xf>
    <xf numFmtId="0" fontId="0" fillId="0" borderId="0" xfId="0" applyFill="1" applyAlignment="1">
      <alignment/>
    </xf>
    <xf numFmtId="3" fontId="4" fillId="0" borderId="10" xfId="0" applyNumberFormat="1" applyFont="1" applyBorder="1" applyAlignment="1" applyProtection="1">
      <alignment/>
      <protection locked="0"/>
    </xf>
    <xf numFmtId="3" fontId="0" fillId="33" borderId="17" xfId="0" applyNumberFormat="1" applyFont="1" applyFill="1" applyBorder="1" applyAlignment="1">
      <alignment/>
    </xf>
    <xf numFmtId="0" fontId="14" fillId="0" borderId="0" xfId="0" applyFont="1" applyBorder="1" applyAlignment="1">
      <alignment horizontal="right"/>
    </xf>
    <xf numFmtId="0" fontId="14" fillId="0" borderId="0" xfId="0" applyFont="1" applyAlignment="1" quotePrefix="1">
      <alignment horizontal="center"/>
    </xf>
    <xf numFmtId="0" fontId="52" fillId="0" borderId="14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21" xfId="0" applyFont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1" fillId="0" borderId="0" xfId="53" applyAlignment="1" applyProtection="1">
      <alignment/>
      <protection/>
    </xf>
    <xf numFmtId="0" fontId="0" fillId="0" borderId="0" xfId="0" applyAlignment="1">
      <alignment/>
    </xf>
    <xf numFmtId="0" fontId="51" fillId="0" borderId="10" xfId="0" applyFont="1" applyBorder="1" applyAlignment="1" applyProtection="1">
      <alignment/>
      <protection locked="0"/>
    </xf>
    <xf numFmtId="0" fontId="53" fillId="0" borderId="10" xfId="0" applyFont="1" applyBorder="1" applyAlignment="1" applyProtection="1">
      <alignment horizontal="center"/>
      <protection locked="0"/>
    </xf>
    <xf numFmtId="0" fontId="51" fillId="0" borderId="0" xfId="0" applyFont="1" applyAlignment="1" applyProtection="1">
      <alignment/>
      <protection locked="0"/>
    </xf>
    <xf numFmtId="0" fontId="0" fillId="0" borderId="0" xfId="0" applyBorder="1" applyAlignment="1">
      <alignment/>
    </xf>
    <xf numFmtId="0" fontId="51" fillId="0" borderId="21" xfId="0" applyFont="1" applyBorder="1" applyAlignment="1" applyProtection="1">
      <alignment/>
      <protection locked="0"/>
    </xf>
    <xf numFmtId="0" fontId="51" fillId="0" borderId="0" xfId="0" applyFont="1" applyBorder="1" applyAlignment="1" applyProtection="1">
      <alignment/>
      <protection locked="0"/>
    </xf>
    <xf numFmtId="0" fontId="3" fillId="0" borderId="10" xfId="0" applyFont="1" applyBorder="1" applyAlignment="1">
      <alignment horizontal="center"/>
    </xf>
    <xf numFmtId="0" fontId="0" fillId="0" borderId="2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.ndsu.edu/pubs/agecon/ecguides/budgetmap.html" TargetMode="External" /><Relationship Id="rId2" Type="http://schemas.openxmlformats.org/officeDocument/2006/relationships/hyperlink" Target="http://www.ag.ndsu.edu/pubs/agecon/ecguides/budgetmap.html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0" max="10" width="9.8515625" style="0" customWidth="1"/>
  </cols>
  <sheetData>
    <row r="1" spans="1:10" ht="15.75">
      <c r="A1" s="77" t="s">
        <v>155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12.75">
      <c r="A2" s="78" t="s">
        <v>98</v>
      </c>
      <c r="B2" s="78"/>
      <c r="C2" s="78"/>
      <c r="D2" s="78"/>
      <c r="E2" s="78"/>
      <c r="F2" s="78"/>
      <c r="G2" s="78"/>
      <c r="H2" s="78"/>
      <c r="I2" s="78"/>
      <c r="J2" s="78"/>
    </row>
    <row r="3" spans="1:8" ht="12.75">
      <c r="A3" s="35"/>
      <c r="B3" s="36"/>
      <c r="C3" s="37"/>
      <c r="D3" s="37"/>
      <c r="E3" s="37"/>
      <c r="F3" s="36"/>
      <c r="G3" s="36"/>
      <c r="H3" s="36"/>
    </row>
    <row r="4" spans="1:8" ht="12.75">
      <c r="A4" s="45" t="s">
        <v>99</v>
      </c>
      <c r="B4" s="38"/>
      <c r="C4" s="38"/>
      <c r="D4" s="38"/>
      <c r="E4" s="38"/>
      <c r="F4" s="38"/>
      <c r="G4" s="38"/>
      <c r="H4" s="38"/>
    </row>
    <row r="5" spans="1:8" ht="12.75">
      <c r="A5" s="17" t="s">
        <v>100</v>
      </c>
      <c r="B5" s="38"/>
      <c r="C5" s="38"/>
      <c r="D5" s="38"/>
      <c r="E5" s="38"/>
      <c r="F5" s="38"/>
      <c r="G5" s="38"/>
      <c r="H5" s="38"/>
    </row>
    <row r="6" spans="1:8" ht="12.75">
      <c r="A6" s="17" t="s">
        <v>101</v>
      </c>
      <c r="B6" s="38"/>
      <c r="C6" s="38"/>
      <c r="D6" s="38"/>
      <c r="E6" s="38"/>
      <c r="F6" s="38"/>
      <c r="G6" s="38"/>
      <c r="H6" s="38"/>
    </row>
    <row r="7" spans="1:8" ht="12.75">
      <c r="A7" s="17" t="s">
        <v>102</v>
      </c>
      <c r="B7" s="38"/>
      <c r="C7" s="38"/>
      <c r="D7" s="38"/>
      <c r="E7" s="38"/>
      <c r="F7" s="38"/>
      <c r="G7" s="38"/>
      <c r="H7" s="38"/>
    </row>
    <row r="8" spans="1:8" ht="12.75">
      <c r="A8" s="17" t="s">
        <v>103</v>
      </c>
      <c r="B8" s="38"/>
      <c r="C8" s="38"/>
      <c r="D8" s="38"/>
      <c r="E8" s="38"/>
      <c r="F8" s="38"/>
      <c r="G8" s="38"/>
      <c r="H8" s="38"/>
    </row>
    <row r="9" spans="1:8" ht="12.75">
      <c r="A9" s="17" t="s">
        <v>150</v>
      </c>
      <c r="B9" s="38"/>
      <c r="C9" s="38"/>
      <c r="D9" s="38"/>
      <c r="E9" s="38"/>
      <c r="F9" s="38"/>
      <c r="G9" s="38"/>
      <c r="H9" s="38"/>
    </row>
    <row r="10" spans="1:8" ht="12.75">
      <c r="A10" s="17" t="s">
        <v>151</v>
      </c>
      <c r="B10" s="38"/>
      <c r="C10" s="38"/>
      <c r="D10" s="38"/>
      <c r="E10" s="38"/>
      <c r="F10" s="38"/>
      <c r="G10" s="38"/>
      <c r="H10" s="38"/>
    </row>
    <row r="11" spans="1:8" ht="12.75">
      <c r="A11" s="17" t="s">
        <v>104</v>
      </c>
      <c r="B11" s="38"/>
      <c r="C11" s="38"/>
      <c r="D11" s="38"/>
      <c r="E11" s="38"/>
      <c r="F11" s="38"/>
      <c r="G11" s="38"/>
      <c r="H11" s="38"/>
    </row>
    <row r="12" spans="1:8" ht="12.75">
      <c r="A12" s="17"/>
      <c r="B12" s="38"/>
      <c r="C12" s="38"/>
      <c r="D12" s="38"/>
      <c r="E12" s="38"/>
      <c r="F12" s="38"/>
      <c r="G12" s="38"/>
      <c r="H12" s="38"/>
    </row>
    <row r="13" spans="1:8" ht="12.75">
      <c r="A13" s="45" t="s">
        <v>105</v>
      </c>
      <c r="B13" s="39"/>
      <c r="C13" s="39"/>
      <c r="D13" s="38"/>
      <c r="E13" s="38"/>
      <c r="F13" s="38"/>
      <c r="G13" s="38"/>
      <c r="H13" s="38"/>
    </row>
    <row r="14" spans="1:8" ht="12.75">
      <c r="A14" s="17" t="s">
        <v>106</v>
      </c>
      <c r="B14" s="38"/>
      <c r="C14" s="38"/>
      <c r="D14" s="38"/>
      <c r="E14" s="38"/>
      <c r="F14" s="38"/>
      <c r="G14" s="38"/>
      <c r="H14" s="38"/>
    </row>
    <row r="15" spans="1:8" ht="12.75">
      <c r="A15" s="71" t="s">
        <v>148</v>
      </c>
      <c r="B15" s="38"/>
      <c r="C15" s="38"/>
      <c r="D15" s="38"/>
      <c r="E15" s="38"/>
      <c r="F15" s="38"/>
      <c r="G15" s="38"/>
      <c r="H15" s="38"/>
    </row>
    <row r="16" spans="1:8" ht="12.75">
      <c r="A16" s="17" t="s">
        <v>107</v>
      </c>
      <c r="B16" s="38"/>
      <c r="C16" s="38"/>
      <c r="D16" s="38"/>
      <c r="E16" s="38"/>
      <c r="F16" s="38"/>
      <c r="G16" s="38"/>
      <c r="H16" s="38"/>
    </row>
    <row r="17" spans="1:8" ht="12.75">
      <c r="A17" s="17" t="s">
        <v>108</v>
      </c>
      <c r="B17" s="38"/>
      <c r="C17" s="38"/>
      <c r="D17" s="38"/>
      <c r="E17" s="38"/>
      <c r="F17" s="38"/>
      <c r="G17" s="38"/>
      <c r="H17" s="38"/>
    </row>
    <row r="18" spans="1:8" ht="12.75">
      <c r="A18" s="17" t="s">
        <v>130</v>
      </c>
      <c r="B18" s="38"/>
      <c r="C18" s="38"/>
      <c r="D18" s="38"/>
      <c r="E18" s="38"/>
      <c r="F18" s="38"/>
      <c r="G18" s="38"/>
      <c r="H18" s="38"/>
    </row>
    <row r="19" spans="1:8" ht="12.75">
      <c r="A19" s="17" t="s">
        <v>109</v>
      </c>
      <c r="B19" s="38"/>
      <c r="C19" s="38"/>
      <c r="E19" s="38"/>
      <c r="F19" s="38"/>
      <c r="G19" s="38"/>
      <c r="H19" s="38"/>
    </row>
    <row r="20" spans="1:8" ht="12.75">
      <c r="A20" s="17" t="s">
        <v>110</v>
      </c>
      <c r="B20" s="38"/>
      <c r="C20" s="38"/>
      <c r="D20" s="38"/>
      <c r="E20" s="38"/>
      <c r="F20" s="38"/>
      <c r="G20" s="38"/>
      <c r="H20" s="38"/>
    </row>
    <row r="21" spans="1:8" ht="12.75">
      <c r="A21" s="71" t="s">
        <v>149</v>
      </c>
      <c r="B21" s="38"/>
      <c r="C21" s="38"/>
      <c r="D21" s="38"/>
      <c r="E21" s="38"/>
      <c r="F21" s="38"/>
      <c r="G21" s="38"/>
      <c r="H21" s="38"/>
    </row>
    <row r="22" spans="1:8" ht="12.75">
      <c r="A22" s="17" t="s">
        <v>111</v>
      </c>
      <c r="B22" s="38"/>
      <c r="C22" s="38"/>
      <c r="D22" s="38"/>
      <c r="E22" s="38"/>
      <c r="F22" s="38"/>
      <c r="G22" s="38"/>
      <c r="H22" s="38"/>
    </row>
    <row r="23" spans="2:8" ht="12.75">
      <c r="B23" s="38"/>
      <c r="C23" s="38"/>
      <c r="D23" s="38"/>
      <c r="E23" s="38"/>
      <c r="F23" s="38"/>
      <c r="G23" s="38"/>
      <c r="H23" s="38"/>
    </row>
    <row r="24" spans="1:8" ht="12.75">
      <c r="A24" s="45" t="s">
        <v>112</v>
      </c>
      <c r="B24" s="38"/>
      <c r="C24" s="38"/>
      <c r="D24" s="38"/>
      <c r="E24" s="38"/>
      <c r="F24" s="38"/>
      <c r="G24" s="38"/>
      <c r="H24" s="38"/>
    </row>
    <row r="25" spans="1:8" ht="12.75">
      <c r="A25" s="17" t="s">
        <v>113</v>
      </c>
      <c r="B25" s="38"/>
      <c r="C25" s="38"/>
      <c r="D25" s="38"/>
      <c r="E25" s="38"/>
      <c r="F25" s="38"/>
      <c r="G25" s="38"/>
      <c r="H25" s="38"/>
    </row>
    <row r="26" spans="1:8" ht="12.75" customHeight="1">
      <c r="A26" s="17" t="s">
        <v>114</v>
      </c>
      <c r="B26" s="38"/>
      <c r="C26" s="38"/>
      <c r="D26" s="38"/>
      <c r="E26" s="38"/>
      <c r="F26" s="38"/>
      <c r="G26" s="38"/>
      <c r="H26" s="38"/>
    </row>
    <row r="27" spans="1:8" ht="12.75">
      <c r="A27" s="17" t="s">
        <v>115</v>
      </c>
      <c r="B27" s="38"/>
      <c r="C27" s="38"/>
      <c r="D27" s="38"/>
      <c r="E27" s="38"/>
      <c r="F27" s="38"/>
      <c r="G27" s="38"/>
      <c r="H27" s="38"/>
    </row>
    <row r="28" spans="1:8" ht="13.5">
      <c r="A28" s="17" t="s">
        <v>116</v>
      </c>
      <c r="B28" s="38"/>
      <c r="C28" s="38"/>
      <c r="D28" s="38"/>
      <c r="E28" s="38"/>
      <c r="F28" s="38"/>
      <c r="G28" s="38"/>
      <c r="H28" s="38"/>
    </row>
    <row r="29" spans="1:8" ht="12.75">
      <c r="A29" s="36"/>
      <c r="B29" s="36"/>
      <c r="C29" s="36"/>
      <c r="D29" s="36"/>
      <c r="E29" s="36"/>
      <c r="F29" s="36"/>
      <c r="G29" s="36"/>
      <c r="H29" s="36"/>
    </row>
    <row r="30" spans="1:8" ht="12.75">
      <c r="A30" s="36" t="s">
        <v>117</v>
      </c>
      <c r="B30" s="36"/>
      <c r="C30" s="36"/>
      <c r="D30" s="36"/>
      <c r="E30" s="36"/>
      <c r="F30" s="36"/>
      <c r="G30" s="36"/>
      <c r="H30" s="36"/>
    </row>
    <row r="31" spans="1:8" ht="12.75">
      <c r="A31" s="36"/>
      <c r="B31" s="36"/>
      <c r="C31" s="36"/>
      <c r="D31" s="36"/>
      <c r="E31" s="36"/>
      <c r="F31" s="36"/>
      <c r="G31" s="36"/>
      <c r="H31" s="36"/>
    </row>
    <row r="32" spans="1:8" ht="12.75">
      <c r="A32" s="44" t="s">
        <v>124</v>
      </c>
      <c r="B32" s="36" t="s">
        <v>125</v>
      </c>
      <c r="C32" s="36"/>
      <c r="D32" s="40"/>
      <c r="E32" s="36" t="s">
        <v>126</v>
      </c>
      <c r="F32" s="36"/>
      <c r="G32" s="36"/>
      <c r="H32" s="36"/>
    </row>
    <row r="33" spans="1:11" ht="12.75">
      <c r="A33" s="36" t="s">
        <v>127</v>
      </c>
      <c r="B33" s="79" t="s">
        <v>128</v>
      </c>
      <c r="C33" s="80"/>
      <c r="D33" s="80"/>
      <c r="E33" s="80"/>
      <c r="F33" s="80"/>
      <c r="G33" s="80"/>
      <c r="H33" s="36" t="s">
        <v>129</v>
      </c>
      <c r="I33" s="36"/>
      <c r="J33" s="36"/>
      <c r="K33" s="36"/>
    </row>
    <row r="34" spans="1:11" ht="12.7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</row>
    <row r="35" spans="1:11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</row>
    <row r="36" spans="1:11" ht="12.7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</row>
  </sheetData>
  <sheetProtection sheet="1" objects="1" scenarios="1"/>
  <mergeCells count="3">
    <mergeCell ref="A1:J1"/>
    <mergeCell ref="A2:J2"/>
    <mergeCell ref="B33:G33"/>
  </mergeCells>
  <hyperlinks>
    <hyperlink ref="B33" r:id="rId1" display="http://www.ag.ndsu.edu/pubs/agecon/ecguides/budgetmap.html"/>
    <hyperlink ref="A32" r:id="rId2" display="Click Here"/>
  </hyperlinks>
  <printOptions/>
  <pageMargins left="0.75" right="0.75" top="1" bottom="1" header="0.5" footer="0.5"/>
  <pageSetup fitToHeight="1" fitToWidth="1" horizontalDpi="600" verticalDpi="600" orientation="portrait" scale="98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40</v>
      </c>
      <c r="B1" s="22" t="s">
        <v>0</v>
      </c>
      <c r="C1" s="74" t="s">
        <v>30</v>
      </c>
    </row>
    <row r="2" spans="1:3" ht="12.75">
      <c r="A2" t="s">
        <v>29</v>
      </c>
      <c r="B2" s="9">
        <v>1480</v>
      </c>
      <c r="C2" s="72"/>
    </row>
    <row r="3" spans="1:3" ht="12.75">
      <c r="A3" t="s">
        <v>140</v>
      </c>
      <c r="B3" s="10">
        <v>0.221</v>
      </c>
      <c r="C3" s="72"/>
    </row>
    <row r="4" spans="1:3" ht="12.75">
      <c r="A4" t="s">
        <v>28</v>
      </c>
      <c r="B4" s="2">
        <f>B2*B3</f>
        <v>327.08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46.8</v>
      </c>
      <c r="C7" s="75"/>
    </row>
    <row r="8" spans="1:3" ht="12.75">
      <c r="A8" s="1" t="s">
        <v>9</v>
      </c>
      <c r="B8" s="11">
        <v>35.3</v>
      </c>
      <c r="C8" s="72"/>
    </row>
    <row r="9" spans="1:3" ht="12.75">
      <c r="A9" s="1" t="s">
        <v>24</v>
      </c>
      <c r="B9" s="11">
        <v>0</v>
      </c>
      <c r="C9" s="72" t="s">
        <v>141</v>
      </c>
    </row>
    <row r="10" spans="1:3" ht="12.75">
      <c r="A10" s="1" t="s">
        <v>10</v>
      </c>
      <c r="B10" s="11">
        <v>12</v>
      </c>
      <c r="C10" s="72" t="s">
        <v>136</v>
      </c>
    </row>
    <row r="11" spans="1:3" ht="12.75">
      <c r="A11" s="1" t="s">
        <v>12</v>
      </c>
      <c r="B11" s="11">
        <v>28.47</v>
      </c>
      <c r="C11" s="72"/>
    </row>
    <row r="12" spans="1:3" ht="12.75">
      <c r="A12" s="1" t="s">
        <v>11</v>
      </c>
      <c r="B12" s="11">
        <v>22.13</v>
      </c>
      <c r="C12" s="72"/>
    </row>
    <row r="13" spans="1:3" ht="12.75">
      <c r="A13" s="1" t="s">
        <v>13</v>
      </c>
      <c r="B13" s="11">
        <v>10.06</v>
      </c>
      <c r="C13" s="72"/>
    </row>
    <row r="14" spans="1:3" ht="12.75">
      <c r="A14" s="1" t="s">
        <v>14</v>
      </c>
      <c r="B14" s="11">
        <v>17.6</v>
      </c>
      <c r="C14" s="72"/>
    </row>
    <row r="15" spans="1:3" ht="12.75">
      <c r="A15" s="1" t="s">
        <v>15</v>
      </c>
      <c r="B15" s="11">
        <v>4.44</v>
      </c>
      <c r="C15" s="72"/>
    </row>
    <row r="16" spans="1:3" ht="12.75">
      <c r="A16" s="1" t="s">
        <v>16</v>
      </c>
      <c r="B16" s="11">
        <v>23.5</v>
      </c>
      <c r="C16" s="72"/>
    </row>
    <row r="17" spans="1:3" ht="12.75">
      <c r="A17" s="1" t="s">
        <v>17</v>
      </c>
      <c r="B17" s="12">
        <v>4.76</v>
      </c>
      <c r="C17" s="72"/>
    </row>
    <row r="18" spans="1:3" ht="12.75">
      <c r="A18" t="s">
        <v>2</v>
      </c>
      <c r="B18" s="2">
        <f>SUM(B7:B17)</f>
        <v>205.05999999999997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7.86</v>
      </c>
      <c r="C21" s="72"/>
    </row>
    <row r="22" spans="1:3" ht="12.75">
      <c r="A22" s="1" t="s">
        <v>19</v>
      </c>
      <c r="B22" s="7">
        <v>22.1</v>
      </c>
      <c r="C22" s="72"/>
    </row>
    <row r="23" spans="1:3" ht="12.75">
      <c r="A23" s="1" t="s">
        <v>20</v>
      </c>
      <c r="B23" s="7">
        <v>12.99</v>
      </c>
      <c r="C23" s="72"/>
    </row>
    <row r="24" spans="1:3" ht="12.75">
      <c r="A24" s="1" t="s">
        <v>21</v>
      </c>
      <c r="B24" s="8">
        <v>58</v>
      </c>
      <c r="C24" s="72"/>
    </row>
    <row r="25" spans="1:3" ht="12.75">
      <c r="A25" t="s">
        <v>4</v>
      </c>
      <c r="B25" s="2">
        <f>SUM(B21:B24)</f>
        <v>100.95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306.01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21.069999999999993</v>
      </c>
      <c r="C29" s="72"/>
    </row>
    <row r="30" spans="2:3" ht="12.75">
      <c r="B30" s="2"/>
      <c r="C30" s="72"/>
    </row>
    <row r="31" spans="1:3" ht="12.75">
      <c r="A31" t="s">
        <v>6</v>
      </c>
      <c r="B31" s="23" t="s">
        <v>38</v>
      </c>
      <c r="C31" s="72"/>
    </row>
    <row r="32" spans="1:3" ht="12.75">
      <c r="A32" s="1" t="s">
        <v>22</v>
      </c>
      <c r="B32" s="13">
        <f>B18/B2</f>
        <v>0.13855405405405405</v>
      </c>
      <c r="C32" s="72"/>
    </row>
    <row r="33" spans="1:3" ht="12.75">
      <c r="A33" t="s">
        <v>23</v>
      </c>
      <c r="B33" s="13">
        <f>B25/B2</f>
        <v>0.06820945945945946</v>
      </c>
      <c r="C33" s="72"/>
    </row>
    <row r="34" spans="1:3" ht="12.75">
      <c r="A34" t="s">
        <v>27</v>
      </c>
      <c r="B34" s="13">
        <f>B27/B2</f>
        <v>0.20676351351351352</v>
      </c>
      <c r="C34" s="72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41</v>
      </c>
      <c r="B1" s="22" t="s">
        <v>0</v>
      </c>
      <c r="C1" s="74" t="s">
        <v>30</v>
      </c>
    </row>
    <row r="2" spans="1:3" ht="12.75">
      <c r="A2" t="s">
        <v>29</v>
      </c>
      <c r="B2" s="9">
        <v>1710</v>
      </c>
      <c r="C2" s="72"/>
    </row>
    <row r="3" spans="1:3" ht="12.75">
      <c r="A3" t="s">
        <v>140</v>
      </c>
      <c r="B3" s="12">
        <v>0.16</v>
      </c>
      <c r="C3" s="72"/>
    </row>
    <row r="4" spans="1:3" ht="12.75">
      <c r="A4" t="s">
        <v>28</v>
      </c>
      <c r="B4" s="2">
        <f>B2*B3</f>
        <v>273.6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55</v>
      </c>
      <c r="C7" s="72"/>
    </row>
    <row r="8" spans="1:3" ht="12.75">
      <c r="A8" s="1" t="s">
        <v>9</v>
      </c>
      <c r="B8" s="11">
        <v>22.5</v>
      </c>
      <c r="C8" s="72"/>
    </row>
    <row r="9" spans="1:3" ht="12.75">
      <c r="A9" s="1" t="s">
        <v>24</v>
      </c>
      <c r="B9" s="11">
        <v>0</v>
      </c>
      <c r="C9" s="72" t="s">
        <v>137</v>
      </c>
    </row>
    <row r="10" spans="1:3" ht="12.75">
      <c r="A10" s="1" t="s">
        <v>10</v>
      </c>
      <c r="B10" s="11">
        <v>0</v>
      </c>
      <c r="C10" s="72"/>
    </row>
    <row r="11" spans="1:3" ht="12.75">
      <c r="A11" s="1" t="s">
        <v>12</v>
      </c>
      <c r="B11" s="11">
        <v>57.65</v>
      </c>
      <c r="C11" s="72"/>
    </row>
    <row r="12" spans="1:3" ht="12.75">
      <c r="A12" s="1" t="s">
        <v>11</v>
      </c>
      <c r="B12" s="11">
        <v>13.2</v>
      </c>
      <c r="C12" s="72"/>
    </row>
    <row r="13" spans="1:3" ht="12.75">
      <c r="A13" s="1" t="s">
        <v>13</v>
      </c>
      <c r="B13" s="11">
        <v>8.91</v>
      </c>
      <c r="C13" s="72"/>
    </row>
    <row r="14" spans="1:3" ht="12.75">
      <c r="A14" s="1" t="s">
        <v>14</v>
      </c>
      <c r="B14" s="11">
        <v>16.63</v>
      </c>
      <c r="C14" s="72"/>
    </row>
    <row r="15" spans="1:3" ht="12.75">
      <c r="A15" s="1" t="s">
        <v>15</v>
      </c>
      <c r="B15" s="11">
        <v>0</v>
      </c>
      <c r="C15" s="72"/>
    </row>
    <row r="16" spans="1:3" ht="12.75">
      <c r="A16" s="1" t="s">
        <v>16</v>
      </c>
      <c r="B16" s="11">
        <v>7.5</v>
      </c>
      <c r="C16" s="72"/>
    </row>
    <row r="17" spans="1:3" ht="12.75">
      <c r="A17" s="1" t="s">
        <v>17</v>
      </c>
      <c r="B17" s="12">
        <v>4.31</v>
      </c>
      <c r="C17" s="72"/>
    </row>
    <row r="18" spans="1:3" ht="12.75">
      <c r="A18" t="s">
        <v>2</v>
      </c>
      <c r="B18" s="2">
        <f>SUM(B7:B17)</f>
        <v>185.7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7.25</v>
      </c>
      <c r="C21" s="72"/>
    </row>
    <row r="22" spans="1:3" ht="12.75">
      <c r="A22" s="1" t="s">
        <v>19</v>
      </c>
      <c r="B22" s="7">
        <v>19.65</v>
      </c>
      <c r="C22" s="72"/>
    </row>
    <row r="23" spans="1:3" ht="12.75">
      <c r="A23" s="1" t="s">
        <v>20</v>
      </c>
      <c r="B23" s="7">
        <v>11.43</v>
      </c>
      <c r="C23" s="72"/>
    </row>
    <row r="24" spans="1:3" ht="12.75">
      <c r="A24" s="1" t="s">
        <v>21</v>
      </c>
      <c r="B24" s="8">
        <v>58</v>
      </c>
      <c r="C24" s="72"/>
    </row>
    <row r="25" spans="1:3" ht="12.75">
      <c r="A25" t="s">
        <v>4</v>
      </c>
      <c r="B25" s="2">
        <f>SUM(B21:B24)</f>
        <v>96.33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282.03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-8.42999999999995</v>
      </c>
      <c r="C29" s="72"/>
    </row>
    <row r="30" spans="2:3" ht="12.75">
      <c r="B30" s="2"/>
      <c r="C30" s="72"/>
    </row>
    <row r="31" spans="1:3" ht="12.75">
      <c r="A31" t="s">
        <v>6</v>
      </c>
      <c r="B31" s="23" t="s">
        <v>38</v>
      </c>
      <c r="C31" s="72"/>
    </row>
    <row r="32" spans="1:3" ht="12.75">
      <c r="A32" s="1" t="s">
        <v>22</v>
      </c>
      <c r="B32" s="13">
        <f>B18/B2</f>
        <v>0.10859649122807016</v>
      </c>
      <c r="C32" s="72"/>
    </row>
    <row r="33" spans="1:3" ht="12.75">
      <c r="A33" t="s">
        <v>23</v>
      </c>
      <c r="B33" s="13">
        <f>B25/B2</f>
        <v>0.05633333333333333</v>
      </c>
      <c r="C33" s="72"/>
    </row>
    <row r="34" spans="1:3" ht="12.75">
      <c r="A34" t="s">
        <v>27</v>
      </c>
      <c r="B34" s="13">
        <f>B27/B2</f>
        <v>0.16492982456140348</v>
      </c>
      <c r="C34" s="72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42</v>
      </c>
      <c r="B1" s="22" t="s">
        <v>0</v>
      </c>
      <c r="C1" s="74" t="s">
        <v>30</v>
      </c>
    </row>
    <row r="2" spans="1:3" ht="12.75">
      <c r="A2" t="s">
        <v>29</v>
      </c>
      <c r="B2" s="9">
        <v>18</v>
      </c>
      <c r="C2" s="72"/>
    </row>
    <row r="3" spans="1:3" ht="12.75">
      <c r="A3" t="s">
        <v>140</v>
      </c>
      <c r="B3" s="10">
        <v>8.55</v>
      </c>
      <c r="C3" s="72"/>
    </row>
    <row r="4" spans="1:3" ht="12.75">
      <c r="A4" t="s">
        <v>28</v>
      </c>
      <c r="B4" s="2">
        <f>B2*B3</f>
        <v>153.9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11.25</v>
      </c>
      <c r="C7" s="72"/>
    </row>
    <row r="8" spans="1:3" ht="12.75">
      <c r="A8" s="1" t="s">
        <v>9</v>
      </c>
      <c r="B8" s="11">
        <v>28.5</v>
      </c>
      <c r="C8" s="72"/>
    </row>
    <row r="9" spans="1:3" ht="12.75">
      <c r="A9" s="1" t="s">
        <v>24</v>
      </c>
      <c r="B9" s="11">
        <v>0</v>
      </c>
      <c r="C9" s="72"/>
    </row>
    <row r="10" spans="1:3" ht="12.75">
      <c r="A10" s="1" t="s">
        <v>10</v>
      </c>
      <c r="B10" s="11">
        <v>0</v>
      </c>
      <c r="C10" s="72"/>
    </row>
    <row r="11" spans="1:3" ht="12.75">
      <c r="A11" s="1" t="s">
        <v>12</v>
      </c>
      <c r="B11" s="11">
        <v>16.76</v>
      </c>
      <c r="C11" s="72"/>
    </row>
    <row r="12" spans="1:3" ht="12.75">
      <c r="A12" s="1" t="s">
        <v>11</v>
      </c>
      <c r="B12" s="11">
        <v>6.6</v>
      </c>
      <c r="C12" s="72"/>
    </row>
    <row r="13" spans="1:3" ht="12.75">
      <c r="A13" s="1" t="s">
        <v>13</v>
      </c>
      <c r="B13" s="11">
        <v>8.13</v>
      </c>
      <c r="C13" s="72"/>
    </row>
    <row r="14" spans="1:3" ht="12.75">
      <c r="A14" s="1" t="s">
        <v>14</v>
      </c>
      <c r="B14" s="11">
        <v>16.61</v>
      </c>
      <c r="C14" s="72"/>
    </row>
    <row r="15" spans="1:3" ht="12.75">
      <c r="A15" s="1" t="s">
        <v>15</v>
      </c>
      <c r="B15" s="11">
        <v>0</v>
      </c>
      <c r="C15" s="72"/>
    </row>
    <row r="16" spans="1:3" ht="12.75">
      <c r="A16" s="1" t="s">
        <v>16</v>
      </c>
      <c r="B16" s="11">
        <v>1.5</v>
      </c>
      <c r="C16" s="72"/>
    </row>
    <row r="17" spans="1:3" ht="12.75">
      <c r="A17" s="1" t="s">
        <v>17</v>
      </c>
      <c r="B17" s="12">
        <v>2.12</v>
      </c>
      <c r="C17" s="72"/>
    </row>
    <row r="18" spans="1:3" ht="12.75">
      <c r="A18" t="s">
        <v>2</v>
      </c>
      <c r="B18" s="2">
        <f>SUM(B7:B17)</f>
        <v>91.47000000000001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6.92</v>
      </c>
      <c r="C21" s="72"/>
    </row>
    <row r="22" spans="1:3" ht="12.75">
      <c r="A22" s="1" t="s">
        <v>19</v>
      </c>
      <c r="B22" s="7">
        <v>18.83</v>
      </c>
      <c r="C22" s="72"/>
    </row>
    <row r="23" spans="1:3" ht="12.75">
      <c r="A23" s="1" t="s">
        <v>20</v>
      </c>
      <c r="B23" s="7">
        <v>10.79</v>
      </c>
      <c r="C23" s="72"/>
    </row>
    <row r="24" spans="1:3" ht="12.75">
      <c r="A24" s="1" t="s">
        <v>21</v>
      </c>
      <c r="B24" s="8">
        <v>58</v>
      </c>
      <c r="C24" s="72"/>
    </row>
    <row r="25" spans="1:3" ht="12.75">
      <c r="A25" t="s">
        <v>4</v>
      </c>
      <c r="B25" s="2">
        <f>SUM(B21:B24)</f>
        <v>94.53999999999999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186.01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-32.109999999999985</v>
      </c>
      <c r="C29" s="72"/>
    </row>
    <row r="30" spans="2:3" ht="12.75">
      <c r="B30" s="2"/>
      <c r="C30" s="72"/>
    </row>
    <row r="31" spans="1:3" ht="12.75">
      <c r="A31" t="s">
        <v>6</v>
      </c>
      <c r="B31" s="23" t="s">
        <v>7</v>
      </c>
      <c r="C31" s="72"/>
    </row>
    <row r="32" spans="1:3" ht="12.75">
      <c r="A32" s="1" t="s">
        <v>22</v>
      </c>
      <c r="B32" s="2">
        <f>B18/B2</f>
        <v>5.081666666666667</v>
      </c>
      <c r="C32" s="72"/>
    </row>
    <row r="33" spans="1:3" ht="12.75">
      <c r="A33" t="s">
        <v>23</v>
      </c>
      <c r="B33" s="2">
        <f>B25/B2</f>
        <v>5.252222222222222</v>
      </c>
      <c r="C33" s="72"/>
    </row>
    <row r="34" spans="1:3" ht="12.75">
      <c r="A34" t="s">
        <v>27</v>
      </c>
      <c r="B34" s="2">
        <f>B27/B2</f>
        <v>10.333888888888888</v>
      </c>
      <c r="C34" s="72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43</v>
      </c>
      <c r="B1" s="22" t="s">
        <v>0</v>
      </c>
      <c r="C1" s="74" t="s">
        <v>30</v>
      </c>
    </row>
    <row r="2" spans="1:3" ht="12.75">
      <c r="A2" t="s">
        <v>29</v>
      </c>
      <c r="B2" s="9">
        <v>37</v>
      </c>
      <c r="C2" s="72"/>
    </row>
    <row r="3" spans="1:3" ht="12.75">
      <c r="A3" t="s">
        <v>140</v>
      </c>
      <c r="B3" s="12">
        <v>6.24</v>
      </c>
      <c r="C3" s="72"/>
    </row>
    <row r="4" spans="1:3" ht="12.75">
      <c r="A4" t="s">
        <v>28</v>
      </c>
      <c r="B4" s="2">
        <f>B2*B3</f>
        <v>230.88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41.25</v>
      </c>
      <c r="C7" s="72"/>
    </row>
    <row r="8" spans="1:3" ht="12.75">
      <c r="A8" s="1" t="s">
        <v>9</v>
      </c>
      <c r="B8" s="11">
        <v>35</v>
      </c>
      <c r="C8" s="72"/>
    </row>
    <row r="9" spans="1:3" ht="12.75">
      <c r="A9" s="1" t="s">
        <v>24</v>
      </c>
      <c r="B9" s="11">
        <v>1.5</v>
      </c>
      <c r="C9" s="72" t="s">
        <v>142</v>
      </c>
    </row>
    <row r="10" spans="1:3" ht="12.75">
      <c r="A10" s="1" t="s">
        <v>10</v>
      </c>
      <c r="B10" s="11">
        <v>0</v>
      </c>
      <c r="C10" s="75" t="s">
        <v>160</v>
      </c>
    </row>
    <row r="11" spans="1:3" ht="12.75">
      <c r="A11" s="1" t="s">
        <v>12</v>
      </c>
      <c r="B11" s="11">
        <v>7.69</v>
      </c>
      <c r="C11" s="72"/>
    </row>
    <row r="12" spans="1:3" ht="12.75">
      <c r="A12" s="1" t="s">
        <v>11</v>
      </c>
      <c r="B12" s="11">
        <v>8.1</v>
      </c>
      <c r="C12" s="72"/>
    </row>
    <row r="13" spans="1:3" ht="12.75">
      <c r="A13" s="1" t="s">
        <v>13</v>
      </c>
      <c r="B13" s="11">
        <v>9.94</v>
      </c>
      <c r="C13" s="72"/>
    </row>
    <row r="14" spans="1:3" ht="12.75">
      <c r="A14" s="1" t="s">
        <v>14</v>
      </c>
      <c r="B14" s="11">
        <v>18.78</v>
      </c>
      <c r="C14" s="72"/>
    </row>
    <row r="15" spans="1:3" ht="12.75">
      <c r="A15" s="1" t="s">
        <v>15</v>
      </c>
      <c r="B15" s="11">
        <v>0</v>
      </c>
      <c r="C15" s="72"/>
    </row>
    <row r="16" spans="1:3" ht="12.75">
      <c r="A16" s="1" t="s">
        <v>16</v>
      </c>
      <c r="B16" s="11">
        <v>9.25</v>
      </c>
      <c r="C16" s="72" t="s">
        <v>143</v>
      </c>
    </row>
    <row r="17" spans="1:3" ht="12.75">
      <c r="A17" s="1" t="s">
        <v>17</v>
      </c>
      <c r="B17" s="12">
        <v>3.12</v>
      </c>
      <c r="C17" s="72"/>
    </row>
    <row r="18" spans="1:3" ht="12.75">
      <c r="A18" t="s">
        <v>2</v>
      </c>
      <c r="B18" s="2">
        <f>SUM(B7:B17)</f>
        <v>134.63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7.56</v>
      </c>
      <c r="C21" s="72"/>
    </row>
    <row r="22" spans="1:3" ht="12.75">
      <c r="A22" s="1" t="s">
        <v>19</v>
      </c>
      <c r="B22" s="7">
        <v>22.55</v>
      </c>
      <c r="C22" s="72"/>
    </row>
    <row r="23" spans="1:3" ht="12.75">
      <c r="A23" s="1" t="s">
        <v>20</v>
      </c>
      <c r="B23" s="7">
        <v>12.3</v>
      </c>
      <c r="C23" s="72"/>
    </row>
    <row r="24" spans="1:3" ht="12.75">
      <c r="A24" s="1" t="s">
        <v>21</v>
      </c>
      <c r="B24" s="8">
        <v>58</v>
      </c>
      <c r="C24" s="72"/>
    </row>
    <row r="25" spans="1:3" ht="12.75">
      <c r="A25" t="s">
        <v>4</v>
      </c>
      <c r="B25" s="2">
        <f>SUM(B21:B24)</f>
        <v>100.41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235.04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-4.159999999999997</v>
      </c>
      <c r="C29" s="72"/>
    </row>
    <row r="30" spans="2:3" ht="12.75">
      <c r="B30" s="2"/>
      <c r="C30" s="72"/>
    </row>
    <row r="31" spans="1:3" ht="12.75">
      <c r="A31" t="s">
        <v>6</v>
      </c>
      <c r="B31" s="23" t="s">
        <v>7</v>
      </c>
      <c r="C31" s="72"/>
    </row>
    <row r="32" spans="1:3" ht="12.75">
      <c r="A32" s="1" t="s">
        <v>22</v>
      </c>
      <c r="B32" s="2">
        <f>B18/B2</f>
        <v>3.6386486486486485</v>
      </c>
      <c r="C32" s="72"/>
    </row>
    <row r="33" spans="1:3" ht="12.75">
      <c r="A33" t="s">
        <v>23</v>
      </c>
      <c r="B33" s="2">
        <f>B25/B2</f>
        <v>2.7137837837837835</v>
      </c>
      <c r="C33" s="72"/>
    </row>
    <row r="34" spans="1:3" ht="12.75">
      <c r="A34" t="s">
        <v>27</v>
      </c>
      <c r="B34" s="2">
        <f>B27/B2</f>
        <v>6.352432432432432</v>
      </c>
      <c r="C34" s="72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44</v>
      </c>
      <c r="B1" s="22" t="s">
        <v>0</v>
      </c>
      <c r="C1" s="74" t="s">
        <v>30</v>
      </c>
    </row>
    <row r="2" spans="1:3" ht="12.75">
      <c r="A2" t="s">
        <v>29</v>
      </c>
      <c r="B2" s="9">
        <v>67</v>
      </c>
      <c r="C2" s="72"/>
    </row>
    <row r="3" spans="1:3" ht="12.75">
      <c r="A3" t="s">
        <v>140</v>
      </c>
      <c r="B3" s="12">
        <v>2.16</v>
      </c>
      <c r="C3" s="72"/>
    </row>
    <row r="4" spans="1:3" ht="12.75">
      <c r="A4" t="s">
        <v>28</v>
      </c>
      <c r="B4" s="2">
        <f>B2*B3</f>
        <v>144.72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11</v>
      </c>
      <c r="C7" s="72"/>
    </row>
    <row r="8" spans="1:3" ht="12.75">
      <c r="A8" s="1" t="s">
        <v>9</v>
      </c>
      <c r="B8" s="11">
        <v>10.25</v>
      </c>
      <c r="C8" s="72"/>
    </row>
    <row r="9" spans="1:3" ht="12.75">
      <c r="A9" s="1" t="s">
        <v>24</v>
      </c>
      <c r="B9" s="11">
        <v>0</v>
      </c>
      <c r="C9" s="72"/>
    </row>
    <row r="10" spans="1:3" ht="12.75">
      <c r="A10" s="1" t="s">
        <v>10</v>
      </c>
      <c r="B10" s="11">
        <v>0</v>
      </c>
      <c r="C10" s="72"/>
    </row>
    <row r="11" spans="1:3" ht="12.75">
      <c r="A11" s="1" t="s">
        <v>12</v>
      </c>
      <c r="B11" s="11">
        <v>36.24</v>
      </c>
      <c r="C11" s="72"/>
    </row>
    <row r="12" spans="1:3" ht="12.75">
      <c r="A12" s="1" t="s">
        <v>11</v>
      </c>
      <c r="B12" s="11">
        <v>8.8</v>
      </c>
      <c r="C12" s="72"/>
    </row>
    <row r="13" spans="1:3" ht="12.75">
      <c r="A13" s="1" t="s">
        <v>13</v>
      </c>
      <c r="B13" s="11">
        <v>10.82</v>
      </c>
      <c r="C13" s="72"/>
    </row>
    <row r="14" spans="1:3" ht="12.75">
      <c r="A14" s="1" t="s">
        <v>14</v>
      </c>
      <c r="B14" s="11">
        <v>18.37</v>
      </c>
      <c r="C14" s="72"/>
    </row>
    <row r="15" spans="1:3" ht="12.75">
      <c r="A15" s="1" t="s">
        <v>15</v>
      </c>
      <c r="B15" s="11">
        <v>0</v>
      </c>
      <c r="C15" s="72"/>
    </row>
    <row r="16" spans="1:3" ht="12.75">
      <c r="A16" s="1" t="s">
        <v>16</v>
      </c>
      <c r="B16" s="11">
        <v>7.5</v>
      </c>
      <c r="C16" s="72"/>
    </row>
    <row r="17" spans="1:3" ht="12.75">
      <c r="A17" s="1" t="s">
        <v>17</v>
      </c>
      <c r="B17" s="12">
        <v>2.45</v>
      </c>
      <c r="C17" s="72"/>
    </row>
    <row r="18" spans="1:3" ht="12.75">
      <c r="A18" t="s">
        <v>2</v>
      </c>
      <c r="B18" s="2">
        <f>SUM(B7:B17)</f>
        <v>105.43000000000002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8.11</v>
      </c>
      <c r="C21" s="72"/>
    </row>
    <row r="22" spans="1:3" ht="12.75">
      <c r="A22" s="1" t="s">
        <v>19</v>
      </c>
      <c r="B22" s="7">
        <v>22.09</v>
      </c>
      <c r="C22" s="72"/>
    </row>
    <row r="23" spans="1:3" ht="12.75">
      <c r="A23" s="1" t="s">
        <v>20</v>
      </c>
      <c r="B23" s="7">
        <v>13.14</v>
      </c>
      <c r="C23" s="72"/>
    </row>
    <row r="24" spans="1:3" ht="12.75">
      <c r="A24" s="1" t="s">
        <v>21</v>
      </c>
      <c r="B24" s="8">
        <v>58</v>
      </c>
      <c r="C24" s="72"/>
    </row>
    <row r="25" spans="1:3" ht="12.75">
      <c r="A25" t="s">
        <v>4</v>
      </c>
      <c r="B25" s="2">
        <f>SUM(B21:B24)</f>
        <v>101.34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206.77000000000004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-62.05000000000004</v>
      </c>
      <c r="C29" s="72"/>
    </row>
    <row r="30" spans="2:3" ht="12.75">
      <c r="B30" s="2"/>
      <c r="C30" s="72"/>
    </row>
    <row r="31" spans="1:3" ht="12.75">
      <c r="A31" t="s">
        <v>6</v>
      </c>
      <c r="B31" s="23" t="s">
        <v>7</v>
      </c>
      <c r="C31" s="72"/>
    </row>
    <row r="32" spans="1:3" ht="12.75">
      <c r="A32" s="1" t="s">
        <v>22</v>
      </c>
      <c r="B32" s="2">
        <f>B18/B2</f>
        <v>1.5735820895522392</v>
      </c>
      <c r="C32" s="72"/>
    </row>
    <row r="33" spans="1:3" ht="12.75">
      <c r="A33" t="s">
        <v>23</v>
      </c>
      <c r="B33" s="2">
        <f>B25/B2</f>
        <v>1.512537313432836</v>
      </c>
      <c r="C33" s="72"/>
    </row>
    <row r="34" spans="1:3" ht="12.75">
      <c r="A34" t="s">
        <v>27</v>
      </c>
      <c r="B34" s="2">
        <f>B27/B2</f>
        <v>3.086119402985075</v>
      </c>
      <c r="C34" s="72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157</v>
      </c>
      <c r="B1" s="22" t="s">
        <v>0</v>
      </c>
      <c r="C1" s="74" t="s">
        <v>30</v>
      </c>
    </row>
    <row r="2" spans="1:3" ht="12.75">
      <c r="A2" t="s">
        <v>29</v>
      </c>
      <c r="B2" s="9">
        <v>1230</v>
      </c>
      <c r="C2" s="72"/>
    </row>
    <row r="3" spans="1:3" ht="12.75">
      <c r="A3" t="s">
        <v>140</v>
      </c>
      <c r="B3" s="12">
        <v>0.24</v>
      </c>
      <c r="C3" s="72"/>
    </row>
    <row r="4" spans="1:3" ht="12.75">
      <c r="A4" t="s">
        <v>28</v>
      </c>
      <c r="B4" s="2">
        <f>B2*B3</f>
        <v>295.2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39.9</v>
      </c>
      <c r="C7" s="72"/>
    </row>
    <row r="8" spans="1:3" ht="12.75">
      <c r="A8" s="1" t="s">
        <v>9</v>
      </c>
      <c r="B8" s="11">
        <v>34.6</v>
      </c>
      <c r="C8" s="75" t="s">
        <v>162</v>
      </c>
    </row>
    <row r="9" spans="1:3" ht="12.75">
      <c r="A9" s="1" t="s">
        <v>24</v>
      </c>
      <c r="B9" s="11">
        <v>16</v>
      </c>
      <c r="C9" s="75" t="s">
        <v>163</v>
      </c>
    </row>
    <row r="10" spans="1:3" ht="12.75">
      <c r="A10" s="1" t="s">
        <v>10</v>
      </c>
      <c r="B10" s="11">
        <v>0</v>
      </c>
      <c r="C10" s="75" t="s">
        <v>161</v>
      </c>
    </row>
    <row r="11" spans="1:3" ht="12.75">
      <c r="A11" s="1" t="s">
        <v>12</v>
      </c>
      <c r="B11" s="11">
        <v>4.26</v>
      </c>
      <c r="C11" s="72"/>
    </row>
    <row r="12" spans="1:3" ht="12.75">
      <c r="A12" s="1" t="s">
        <v>11</v>
      </c>
      <c r="B12" s="11">
        <v>15.6</v>
      </c>
      <c r="C12" s="72"/>
    </row>
    <row r="13" spans="1:3" ht="12.75">
      <c r="A13" s="1" t="s">
        <v>13</v>
      </c>
      <c r="B13" s="11">
        <v>9.66</v>
      </c>
      <c r="C13" s="72"/>
    </row>
    <row r="14" spans="1:3" ht="12.75">
      <c r="A14" s="1" t="s">
        <v>14</v>
      </c>
      <c r="B14" s="11">
        <v>19.42</v>
      </c>
      <c r="C14" s="72"/>
    </row>
    <row r="15" spans="1:3" ht="12.75">
      <c r="A15" s="1" t="s">
        <v>15</v>
      </c>
      <c r="B15" s="11">
        <v>0</v>
      </c>
      <c r="C15" s="72"/>
    </row>
    <row r="16" spans="1:3" ht="12.75">
      <c r="A16" s="1" t="s">
        <v>16</v>
      </c>
      <c r="B16" s="11">
        <v>9.25</v>
      </c>
      <c r="C16" s="72"/>
    </row>
    <row r="17" spans="1:3" ht="12.75">
      <c r="A17" s="1" t="s">
        <v>17</v>
      </c>
      <c r="B17" s="12">
        <v>3.53</v>
      </c>
      <c r="C17" s="72"/>
    </row>
    <row r="18" spans="1:3" ht="12.75">
      <c r="A18" t="s">
        <v>2</v>
      </c>
      <c r="B18" s="2">
        <f>SUM(B7:B17)</f>
        <v>152.22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7.58</v>
      </c>
      <c r="C21" s="72"/>
    </row>
    <row r="22" spans="1:3" ht="12.75">
      <c r="A22" s="1" t="s">
        <v>19</v>
      </c>
      <c r="B22" s="7">
        <v>22.64</v>
      </c>
      <c r="C22" s="72"/>
    </row>
    <row r="23" spans="1:3" ht="12.75">
      <c r="A23" s="1" t="s">
        <v>20</v>
      </c>
      <c r="B23" s="7">
        <v>12.54</v>
      </c>
      <c r="C23" s="72"/>
    </row>
    <row r="24" spans="1:3" ht="12.75">
      <c r="A24" s="1" t="s">
        <v>21</v>
      </c>
      <c r="B24" s="8">
        <v>58</v>
      </c>
      <c r="C24" s="72"/>
    </row>
    <row r="25" spans="1:3" ht="12.75">
      <c r="A25" t="s">
        <v>4</v>
      </c>
      <c r="B25" s="2">
        <f>SUM(B21:B24)</f>
        <v>100.75999999999999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252.98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42.22</v>
      </c>
      <c r="C29" s="72"/>
    </row>
    <row r="30" spans="2:3" ht="12.75">
      <c r="B30" s="2"/>
      <c r="C30" s="72"/>
    </row>
    <row r="31" spans="1:3" ht="12.75">
      <c r="A31" t="s">
        <v>6</v>
      </c>
      <c r="B31" s="23" t="s">
        <v>7</v>
      </c>
      <c r="C31" s="72"/>
    </row>
    <row r="32" spans="1:3" ht="12.75">
      <c r="A32" s="1" t="s">
        <v>22</v>
      </c>
      <c r="B32" s="2">
        <f>B18/B2</f>
        <v>0.12375609756097561</v>
      </c>
      <c r="C32" s="72"/>
    </row>
    <row r="33" spans="1:3" ht="12.75">
      <c r="A33" t="s">
        <v>23</v>
      </c>
      <c r="B33" s="2">
        <f>B25/B2</f>
        <v>0.08191869918699186</v>
      </c>
      <c r="C33" s="72"/>
    </row>
    <row r="34" spans="1:3" ht="12.75">
      <c r="A34" t="s">
        <v>27</v>
      </c>
      <c r="B34" s="2">
        <f>B27/B2</f>
        <v>0.20567479674796746</v>
      </c>
      <c r="C34" s="72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45</v>
      </c>
      <c r="B1" s="22" t="s">
        <v>0</v>
      </c>
      <c r="C1" s="74" t="s">
        <v>30</v>
      </c>
    </row>
    <row r="2" spans="1:3" ht="12.75">
      <c r="A2" t="s">
        <v>29</v>
      </c>
      <c r="B2" s="9">
        <v>850</v>
      </c>
      <c r="C2" s="72"/>
    </row>
    <row r="3" spans="1:3" ht="12.75">
      <c r="A3" t="s">
        <v>140</v>
      </c>
      <c r="B3" s="10">
        <v>0.305</v>
      </c>
      <c r="C3" s="72"/>
    </row>
    <row r="4" spans="1:3" ht="12.75">
      <c r="A4" t="s">
        <v>28</v>
      </c>
      <c r="B4" s="2">
        <f>B2*B3</f>
        <v>259.25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24</v>
      </c>
      <c r="C7" s="72"/>
    </row>
    <row r="8" spans="1:3" ht="12.75">
      <c r="A8" s="1" t="s">
        <v>9</v>
      </c>
      <c r="B8" s="11">
        <v>19.7</v>
      </c>
      <c r="C8" s="72"/>
    </row>
    <row r="9" spans="1:3" ht="12.75">
      <c r="A9" s="1" t="s">
        <v>24</v>
      </c>
      <c r="B9" s="11">
        <v>0</v>
      </c>
      <c r="C9" s="72"/>
    </row>
    <row r="10" spans="1:3" ht="12.75">
      <c r="A10" s="1" t="s">
        <v>10</v>
      </c>
      <c r="B10" s="11">
        <v>0</v>
      </c>
      <c r="C10" s="72"/>
    </row>
    <row r="11" spans="1:3" ht="12.75">
      <c r="A11" s="1" t="s">
        <v>12</v>
      </c>
      <c r="B11" s="11">
        <v>19.51</v>
      </c>
      <c r="C11" s="72"/>
    </row>
    <row r="12" spans="1:3" ht="12.75">
      <c r="A12" s="1" t="s">
        <v>11</v>
      </c>
      <c r="B12" s="11">
        <v>0</v>
      </c>
      <c r="C12" s="72" t="s">
        <v>146</v>
      </c>
    </row>
    <row r="13" spans="1:3" ht="12.75">
      <c r="A13" s="1" t="s">
        <v>13</v>
      </c>
      <c r="B13" s="11">
        <v>8.58</v>
      </c>
      <c r="C13" s="72"/>
    </row>
    <row r="14" spans="1:3" ht="12.75">
      <c r="A14" s="1" t="s">
        <v>14</v>
      </c>
      <c r="B14" s="11">
        <v>16.94</v>
      </c>
      <c r="C14" s="72"/>
    </row>
    <row r="15" spans="1:3" ht="12.75">
      <c r="A15" s="1" t="s">
        <v>15</v>
      </c>
      <c r="B15" s="11">
        <v>0</v>
      </c>
      <c r="C15" s="72"/>
    </row>
    <row r="16" spans="1:3" ht="12.75">
      <c r="A16" s="1" t="s">
        <v>16</v>
      </c>
      <c r="B16" s="11">
        <v>7.5</v>
      </c>
      <c r="C16" s="72"/>
    </row>
    <row r="17" spans="1:3" ht="12.75">
      <c r="A17" s="1" t="s">
        <v>17</v>
      </c>
      <c r="B17" s="12">
        <v>2.29</v>
      </c>
      <c r="C17" s="72"/>
    </row>
    <row r="18" spans="1:3" ht="12.75">
      <c r="A18" t="s">
        <v>2</v>
      </c>
      <c r="B18" s="2">
        <f>SUM(B7:B17)</f>
        <v>98.52000000000001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7.19</v>
      </c>
      <c r="C21" s="72"/>
    </row>
    <row r="22" spans="1:3" ht="12.75">
      <c r="A22" s="1" t="s">
        <v>19</v>
      </c>
      <c r="B22" s="7">
        <v>19.52</v>
      </c>
      <c r="C22" s="72"/>
    </row>
    <row r="23" spans="1:3" ht="12.75">
      <c r="A23" s="1" t="s">
        <v>20</v>
      </c>
      <c r="B23" s="7">
        <v>11.78</v>
      </c>
      <c r="C23" s="72"/>
    </row>
    <row r="24" spans="1:3" ht="12.75">
      <c r="A24" s="1" t="s">
        <v>21</v>
      </c>
      <c r="B24" s="8">
        <v>58</v>
      </c>
      <c r="C24" s="72"/>
    </row>
    <row r="25" spans="1:3" ht="12.75">
      <c r="A25" t="s">
        <v>4</v>
      </c>
      <c r="B25" s="2">
        <f>SUM(B21:B24)</f>
        <v>96.49000000000001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195.01000000000002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64.23999999999998</v>
      </c>
      <c r="C29" s="72"/>
    </row>
    <row r="30" spans="2:3" ht="12.75">
      <c r="B30" s="2"/>
      <c r="C30" s="72"/>
    </row>
    <row r="31" spans="1:3" ht="12.75">
      <c r="A31" t="s">
        <v>6</v>
      </c>
      <c r="B31" s="23" t="s">
        <v>38</v>
      </c>
      <c r="C31" s="72"/>
    </row>
    <row r="32" spans="1:3" ht="12.75">
      <c r="A32" s="1" t="s">
        <v>22</v>
      </c>
      <c r="B32" s="13">
        <f>B18/B2</f>
        <v>0.11590588235294119</v>
      </c>
      <c r="C32" s="72"/>
    </row>
    <row r="33" spans="1:3" ht="12.75">
      <c r="A33" t="s">
        <v>23</v>
      </c>
      <c r="B33" s="13">
        <f>B25/B2</f>
        <v>0.11351764705882354</v>
      </c>
      <c r="C33" s="72"/>
    </row>
    <row r="34" spans="1:3" ht="12.75">
      <c r="A34" t="s">
        <v>27</v>
      </c>
      <c r="B34" s="13">
        <f>B27/B2</f>
        <v>0.22942352941176472</v>
      </c>
      <c r="C34" s="72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46</v>
      </c>
      <c r="B1" s="22" t="s">
        <v>0</v>
      </c>
      <c r="C1" s="74" t="s">
        <v>30</v>
      </c>
    </row>
    <row r="2" spans="1:3" ht="12.75">
      <c r="A2" t="s">
        <v>29</v>
      </c>
      <c r="B2" s="9">
        <v>900</v>
      </c>
      <c r="C2" s="72"/>
    </row>
    <row r="3" spans="1:3" ht="12.75">
      <c r="A3" t="s">
        <v>140</v>
      </c>
      <c r="B3" s="10">
        <v>0.192</v>
      </c>
      <c r="C3" s="72"/>
    </row>
    <row r="4" spans="1:3" ht="12.75">
      <c r="A4" t="s">
        <v>28</v>
      </c>
      <c r="B4" s="2">
        <f>B2*B3</f>
        <v>172.8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30</v>
      </c>
      <c r="C7" s="72"/>
    </row>
    <row r="8" spans="1:3" ht="12.75">
      <c r="A8" s="1" t="s">
        <v>9</v>
      </c>
      <c r="B8" s="11">
        <v>17.1</v>
      </c>
      <c r="C8" s="72"/>
    </row>
    <row r="9" spans="1:3" ht="12.75">
      <c r="A9" s="1" t="s">
        <v>24</v>
      </c>
      <c r="B9" s="11">
        <v>0</v>
      </c>
      <c r="C9" s="72"/>
    </row>
    <row r="10" spans="1:3" ht="12.75">
      <c r="A10" s="1" t="s">
        <v>10</v>
      </c>
      <c r="B10" s="11">
        <v>0</v>
      </c>
      <c r="C10" s="72"/>
    </row>
    <row r="11" spans="1:3" ht="12.75">
      <c r="A11" s="1" t="s">
        <v>12</v>
      </c>
      <c r="B11" s="11">
        <v>11.69</v>
      </c>
      <c r="C11" s="72"/>
    </row>
    <row r="12" spans="1:3" ht="12.75">
      <c r="A12" s="1" t="s">
        <v>11</v>
      </c>
      <c r="B12" s="11">
        <v>8.3</v>
      </c>
      <c r="C12" s="72" t="s">
        <v>147</v>
      </c>
    </row>
    <row r="13" spans="1:3" ht="12.75">
      <c r="A13" s="1" t="s">
        <v>13</v>
      </c>
      <c r="B13" s="11">
        <v>8.36</v>
      </c>
      <c r="C13" s="72"/>
    </row>
    <row r="14" spans="1:3" ht="12.75">
      <c r="A14" s="1" t="s">
        <v>14</v>
      </c>
      <c r="B14" s="11">
        <v>16.29</v>
      </c>
      <c r="C14" s="72"/>
    </row>
    <row r="15" spans="1:3" ht="12.75">
      <c r="A15" s="1" t="s">
        <v>15</v>
      </c>
      <c r="B15" s="11">
        <v>0</v>
      </c>
      <c r="C15" s="72"/>
    </row>
    <row r="16" spans="1:3" ht="12.75">
      <c r="A16" s="1" t="s">
        <v>16</v>
      </c>
      <c r="B16" s="11">
        <v>1.5</v>
      </c>
      <c r="C16" s="72"/>
    </row>
    <row r="17" spans="1:3" ht="12.75">
      <c r="A17" s="1" t="s">
        <v>17</v>
      </c>
      <c r="B17" s="12">
        <v>2.21</v>
      </c>
      <c r="C17" s="72"/>
    </row>
    <row r="18" spans="1:3" ht="12.75">
      <c r="A18" t="s">
        <v>2</v>
      </c>
      <c r="B18" s="2">
        <f>SUM(B7:B17)</f>
        <v>95.45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7.03</v>
      </c>
      <c r="C21" s="72"/>
    </row>
    <row r="22" spans="1:3" ht="12.75">
      <c r="A22" s="1" t="s">
        <v>19</v>
      </c>
      <c r="B22" s="7">
        <v>19.01</v>
      </c>
      <c r="C22" s="72"/>
    </row>
    <row r="23" spans="1:3" ht="12.75">
      <c r="A23" s="1" t="s">
        <v>20</v>
      </c>
      <c r="B23" s="7">
        <v>11.1</v>
      </c>
      <c r="C23" s="72"/>
    </row>
    <row r="24" spans="1:3" ht="12.75">
      <c r="A24" s="1" t="s">
        <v>21</v>
      </c>
      <c r="B24" s="8">
        <v>58</v>
      </c>
      <c r="C24" s="72"/>
    </row>
    <row r="25" spans="1:3" ht="12.75">
      <c r="A25" t="s">
        <v>4</v>
      </c>
      <c r="B25" s="2">
        <f>SUM(B21:B24)</f>
        <v>95.14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190.59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-17.789999999999992</v>
      </c>
      <c r="C29" s="72"/>
    </row>
    <row r="30" spans="2:3" ht="12.75">
      <c r="B30" s="2"/>
      <c r="C30" s="72"/>
    </row>
    <row r="31" spans="1:3" ht="12.75">
      <c r="A31" t="s">
        <v>6</v>
      </c>
      <c r="B31" s="23" t="s">
        <v>38</v>
      </c>
      <c r="C31" s="72"/>
    </row>
    <row r="32" spans="1:3" ht="12.75">
      <c r="A32" s="1" t="s">
        <v>22</v>
      </c>
      <c r="B32" s="13">
        <f>B18/B2</f>
        <v>0.10605555555555556</v>
      </c>
      <c r="C32" s="72"/>
    </row>
    <row r="33" spans="1:3" ht="12.75">
      <c r="A33" t="s">
        <v>23</v>
      </c>
      <c r="B33" s="13">
        <f>B25/B2</f>
        <v>0.10571111111111112</v>
      </c>
      <c r="C33" s="72"/>
    </row>
    <row r="34" spans="1:3" ht="12.75">
      <c r="A34" t="s">
        <v>27</v>
      </c>
      <c r="B34" s="13">
        <f>B27/B2</f>
        <v>0.21176666666666666</v>
      </c>
      <c r="C34" s="72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47</v>
      </c>
      <c r="B1" s="22" t="s">
        <v>0</v>
      </c>
      <c r="C1" s="74" t="s">
        <v>30</v>
      </c>
    </row>
    <row r="2" spans="1:3" ht="12.75">
      <c r="A2" t="s">
        <v>29</v>
      </c>
      <c r="B2" s="9">
        <v>1500</v>
      </c>
      <c r="C2" s="72"/>
    </row>
    <row r="3" spans="1:3" ht="12.75">
      <c r="A3" t="s">
        <v>140</v>
      </c>
      <c r="B3" s="10">
        <v>0.065</v>
      </c>
      <c r="C3" s="72"/>
    </row>
    <row r="4" spans="1:3" ht="12.75">
      <c r="A4" t="s">
        <v>28</v>
      </c>
      <c r="B4" s="2">
        <f>B2*B3</f>
        <v>97.5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6.25</v>
      </c>
      <c r="C7" s="72"/>
    </row>
    <row r="8" spans="1:3" ht="12.75">
      <c r="A8" s="1" t="s">
        <v>9</v>
      </c>
      <c r="B8" s="11">
        <v>9.25</v>
      </c>
      <c r="C8" s="72"/>
    </row>
    <row r="9" spans="1:3" ht="12.75">
      <c r="A9" s="1" t="s">
        <v>24</v>
      </c>
      <c r="B9" s="11">
        <v>0</v>
      </c>
      <c r="C9" s="72"/>
    </row>
    <row r="10" spans="1:3" ht="12.75">
      <c r="A10" s="1" t="s">
        <v>10</v>
      </c>
      <c r="B10" s="11">
        <v>0</v>
      </c>
      <c r="C10" s="72"/>
    </row>
    <row r="11" spans="1:3" ht="12.75">
      <c r="A11" s="1" t="s">
        <v>12</v>
      </c>
      <c r="B11" s="11">
        <v>16.83</v>
      </c>
      <c r="C11" s="72"/>
    </row>
    <row r="12" spans="1:3" ht="12.75">
      <c r="A12" s="1" t="s">
        <v>11</v>
      </c>
      <c r="B12" s="11">
        <v>0</v>
      </c>
      <c r="C12" s="72"/>
    </row>
    <row r="13" spans="1:3" ht="12.75">
      <c r="A13" s="1" t="s">
        <v>13</v>
      </c>
      <c r="B13" s="11">
        <v>9.22</v>
      </c>
      <c r="C13" s="72"/>
    </row>
    <row r="14" spans="1:3" ht="12.75">
      <c r="A14" s="1" t="s">
        <v>14</v>
      </c>
      <c r="B14" s="11">
        <v>17.35</v>
      </c>
      <c r="C14" s="72"/>
    </row>
    <row r="15" spans="1:3" ht="12.75">
      <c r="A15" s="1" t="s">
        <v>15</v>
      </c>
      <c r="B15" s="11">
        <v>0</v>
      </c>
      <c r="C15" s="72"/>
    </row>
    <row r="16" spans="1:3" ht="12.75">
      <c r="A16" s="1" t="s">
        <v>16</v>
      </c>
      <c r="B16" s="11">
        <v>7.5</v>
      </c>
      <c r="C16" s="72"/>
    </row>
    <row r="17" spans="1:3" ht="12.75">
      <c r="A17" s="1" t="s">
        <v>17</v>
      </c>
      <c r="B17" s="12">
        <v>1.58</v>
      </c>
      <c r="C17" s="72"/>
    </row>
    <row r="18" spans="1:3" ht="12.75">
      <c r="A18" t="s">
        <v>2</v>
      </c>
      <c r="B18" s="2">
        <f>SUM(B7:B17)</f>
        <v>67.98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7.45</v>
      </c>
      <c r="C21" s="72"/>
    </row>
    <row r="22" spans="1:3" ht="12.75">
      <c r="A22" s="1" t="s">
        <v>19</v>
      </c>
      <c r="B22" s="7">
        <v>20.25</v>
      </c>
      <c r="C22" s="72"/>
    </row>
    <row r="23" spans="1:3" ht="12.75">
      <c r="A23" s="1" t="s">
        <v>20</v>
      </c>
      <c r="B23" s="7">
        <v>12.17</v>
      </c>
      <c r="C23" s="72"/>
    </row>
    <row r="24" spans="1:3" ht="12.75">
      <c r="A24" s="1" t="s">
        <v>21</v>
      </c>
      <c r="B24" s="8">
        <v>58</v>
      </c>
      <c r="C24" s="72"/>
    </row>
    <row r="25" spans="1:3" ht="12.75">
      <c r="A25" t="s">
        <v>4</v>
      </c>
      <c r="B25" s="2">
        <f>SUM(B21:B24)</f>
        <v>97.87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165.85000000000002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-68.35000000000002</v>
      </c>
      <c r="C29" s="72"/>
    </row>
    <row r="30" spans="2:3" ht="12.75">
      <c r="B30" s="2"/>
      <c r="C30" s="72"/>
    </row>
    <row r="31" spans="1:3" ht="12.75">
      <c r="A31" t="s">
        <v>6</v>
      </c>
      <c r="B31" s="23" t="s">
        <v>7</v>
      </c>
      <c r="C31" s="72"/>
    </row>
    <row r="32" spans="1:3" ht="12.75">
      <c r="A32" s="1" t="s">
        <v>22</v>
      </c>
      <c r="B32" s="13">
        <f>B18/B2</f>
        <v>0.045320000000000006</v>
      </c>
      <c r="C32" s="72"/>
    </row>
    <row r="33" spans="1:3" ht="12.75">
      <c r="A33" t="s">
        <v>23</v>
      </c>
      <c r="B33" s="13">
        <f>B25/B2</f>
        <v>0.06524666666666668</v>
      </c>
      <c r="C33" s="72"/>
    </row>
    <row r="34" spans="1:3" ht="12.75">
      <c r="A34" t="s">
        <v>27</v>
      </c>
      <c r="B34" s="13">
        <f>B27/B2</f>
        <v>0.11056666666666669</v>
      </c>
      <c r="C34" s="72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48</v>
      </c>
      <c r="B1" s="22" t="s">
        <v>0</v>
      </c>
      <c r="C1" s="74" t="s">
        <v>30</v>
      </c>
    </row>
    <row r="2" spans="1:3" ht="12.75">
      <c r="A2" t="s">
        <v>29</v>
      </c>
      <c r="B2" s="9">
        <v>47</v>
      </c>
      <c r="C2" s="72"/>
    </row>
    <row r="3" spans="1:3" ht="12.75">
      <c r="A3" t="s">
        <v>140</v>
      </c>
      <c r="B3" s="12">
        <v>4.28</v>
      </c>
      <c r="C3" s="72"/>
    </row>
    <row r="4" spans="1:3" ht="12.75">
      <c r="A4" t="s">
        <v>28</v>
      </c>
      <c r="B4" s="2">
        <f>B2*B3</f>
        <v>201.16000000000003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8.25</v>
      </c>
      <c r="C7" s="72"/>
    </row>
    <row r="8" spans="1:3" ht="12.75">
      <c r="A8" s="1" t="s">
        <v>9</v>
      </c>
      <c r="B8" s="11">
        <v>22.4</v>
      </c>
      <c r="C8" s="72"/>
    </row>
    <row r="9" spans="1:3" ht="12.75">
      <c r="A9" s="1" t="s">
        <v>24</v>
      </c>
      <c r="B9" s="11">
        <v>9</v>
      </c>
      <c r="C9" s="72"/>
    </row>
    <row r="10" spans="1:3" ht="12.75">
      <c r="A10" s="1" t="s">
        <v>10</v>
      </c>
      <c r="B10" s="11">
        <v>0</v>
      </c>
      <c r="C10" s="72"/>
    </row>
    <row r="11" spans="1:3" ht="12.75">
      <c r="A11" s="1" t="s">
        <v>12</v>
      </c>
      <c r="B11" s="11">
        <v>51.79</v>
      </c>
      <c r="C11" s="72"/>
    </row>
    <row r="12" spans="1:3" ht="12.75">
      <c r="A12" s="1" t="s">
        <v>11</v>
      </c>
      <c r="B12" s="11">
        <v>12.9</v>
      </c>
      <c r="C12" s="72"/>
    </row>
    <row r="13" spans="1:3" ht="12.75">
      <c r="A13" s="1" t="s">
        <v>13</v>
      </c>
      <c r="B13" s="11">
        <v>8.78</v>
      </c>
      <c r="C13" s="72"/>
    </row>
    <row r="14" spans="1:3" ht="12.75">
      <c r="A14" s="1" t="s">
        <v>14</v>
      </c>
      <c r="B14" s="11">
        <v>16.24</v>
      </c>
      <c r="C14" s="72"/>
    </row>
    <row r="15" spans="1:3" ht="12.75">
      <c r="A15" s="1" t="s">
        <v>15</v>
      </c>
      <c r="B15" s="11">
        <v>0</v>
      </c>
      <c r="C15" s="72"/>
    </row>
    <row r="16" spans="1:3" ht="12.75">
      <c r="A16" s="1" t="s">
        <v>16</v>
      </c>
      <c r="B16" s="11">
        <v>7.5</v>
      </c>
      <c r="C16" s="72"/>
    </row>
    <row r="17" spans="1:3" ht="12.75">
      <c r="A17" s="1" t="s">
        <v>17</v>
      </c>
      <c r="B17" s="12">
        <v>3.25</v>
      </c>
      <c r="C17" s="72"/>
    </row>
    <row r="18" spans="1:3" ht="12.75">
      <c r="A18" t="s">
        <v>2</v>
      </c>
      <c r="B18" s="2">
        <f>SUM(B7:B17)</f>
        <v>140.11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7.13</v>
      </c>
      <c r="C21" s="72"/>
    </row>
    <row r="22" spans="1:3" ht="12.75">
      <c r="A22" s="1" t="s">
        <v>19</v>
      </c>
      <c r="B22" s="7">
        <v>19.06</v>
      </c>
      <c r="C22" s="72"/>
    </row>
    <row r="23" spans="1:3" ht="12.75">
      <c r="A23" s="1" t="s">
        <v>20</v>
      </c>
      <c r="B23" s="7">
        <v>10.53</v>
      </c>
      <c r="C23" s="72"/>
    </row>
    <row r="24" spans="1:3" ht="12.75">
      <c r="A24" s="1" t="s">
        <v>21</v>
      </c>
      <c r="B24" s="8">
        <v>58</v>
      </c>
      <c r="C24" s="72"/>
    </row>
    <row r="25" spans="1:3" ht="12.75">
      <c r="A25" t="s">
        <v>4</v>
      </c>
      <c r="B25" s="2">
        <f>SUM(B21:B24)</f>
        <v>94.72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234.83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-33.66999999999999</v>
      </c>
      <c r="C29" s="72"/>
    </row>
    <row r="30" spans="2:3" ht="12.75">
      <c r="B30" s="2"/>
      <c r="C30" s="72"/>
    </row>
    <row r="31" spans="1:3" ht="12.75">
      <c r="A31" t="s">
        <v>6</v>
      </c>
      <c r="B31" s="23" t="s">
        <v>7</v>
      </c>
      <c r="C31" s="72"/>
    </row>
    <row r="32" spans="1:3" ht="12.75">
      <c r="A32" s="1" t="s">
        <v>22</v>
      </c>
      <c r="B32" s="2">
        <f>B18/B2</f>
        <v>2.9810638297872343</v>
      </c>
      <c r="C32" s="72"/>
    </row>
    <row r="33" spans="1:3" ht="12.75">
      <c r="A33" t="s">
        <v>23</v>
      </c>
      <c r="B33" s="2">
        <f>B25/B2</f>
        <v>2.0153191489361704</v>
      </c>
      <c r="C33" s="72"/>
    </row>
    <row r="34" spans="1:3" ht="12.75">
      <c r="A34" t="s">
        <v>27</v>
      </c>
      <c r="B34" s="2">
        <f>B27/B2</f>
        <v>4.996382978723404</v>
      </c>
      <c r="C34" s="72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showGridLines="0" zoomScalePageLayoutView="0" workbookViewId="0" topLeftCell="A1">
      <selection activeCell="E3" sqref="E3"/>
    </sheetView>
  </sheetViews>
  <sheetFormatPr defaultColWidth="9.140625" defaultRowHeight="12.75"/>
  <cols>
    <col min="2" max="2" width="10.140625" style="0" customWidth="1"/>
    <col min="3" max="8" width="9.7109375" style="0" customWidth="1"/>
    <col min="9" max="12" width="8.421875" style="0" customWidth="1"/>
  </cols>
  <sheetData>
    <row r="1" spans="1:8" ht="12.75">
      <c r="A1" s="46"/>
      <c r="B1" s="47" t="s">
        <v>139</v>
      </c>
      <c r="C1" s="47" t="s">
        <v>67</v>
      </c>
      <c r="D1" s="47" t="s">
        <v>118</v>
      </c>
      <c r="E1" s="69" t="s">
        <v>75</v>
      </c>
      <c r="F1" s="47" t="s">
        <v>79</v>
      </c>
      <c r="G1" s="47" t="s">
        <v>80</v>
      </c>
      <c r="H1" s="48" t="s">
        <v>70</v>
      </c>
    </row>
    <row r="2" spans="1:8" ht="12.75">
      <c r="A2" s="49" t="s">
        <v>65</v>
      </c>
      <c r="B2" s="15" t="s">
        <v>66</v>
      </c>
      <c r="C2" s="15" t="s">
        <v>68</v>
      </c>
      <c r="D2" s="42" t="s">
        <v>119</v>
      </c>
      <c r="E2" s="70" t="s">
        <v>76</v>
      </c>
      <c r="F2" s="15" t="s">
        <v>76</v>
      </c>
      <c r="G2" s="15" t="s">
        <v>76</v>
      </c>
      <c r="H2" s="50" t="s">
        <v>69</v>
      </c>
    </row>
    <row r="3" spans="1:8" ht="12.75">
      <c r="A3" s="51" t="s">
        <v>51</v>
      </c>
      <c r="B3" s="41">
        <f>HRSW!B4</f>
        <v>220.88</v>
      </c>
      <c r="C3" s="41">
        <f>HRSW!B18</f>
        <v>147.64</v>
      </c>
      <c r="D3" s="16">
        <f>B3-C3</f>
        <v>73.24000000000001</v>
      </c>
      <c r="E3" s="18">
        <v>600</v>
      </c>
      <c r="F3" s="19">
        <f aca="true" t="shared" si="0" ref="F3:F20">B3*E3</f>
        <v>132528</v>
      </c>
      <c r="G3" s="19">
        <f aca="true" t="shared" si="1" ref="G3:G20">E3*C3</f>
        <v>88583.99999999999</v>
      </c>
      <c r="H3" s="29">
        <f>F3-G3</f>
        <v>43944.000000000015</v>
      </c>
    </row>
    <row r="4" spans="1:8" ht="12.75">
      <c r="A4" s="51" t="s">
        <v>52</v>
      </c>
      <c r="B4" s="41">
        <f>Durum!B4</f>
        <v>259.65</v>
      </c>
      <c r="C4" s="41">
        <f>Durum!B18</f>
        <v>156.70999999999998</v>
      </c>
      <c r="D4" s="16">
        <f aca="true" t="shared" si="2" ref="D4:D20">B4-C4</f>
        <v>102.94</v>
      </c>
      <c r="E4" s="18">
        <v>0</v>
      </c>
      <c r="F4" s="19">
        <f t="shared" si="0"/>
        <v>0</v>
      </c>
      <c r="G4" s="19">
        <f t="shared" si="1"/>
        <v>0</v>
      </c>
      <c r="H4" s="29">
        <f aca="true" t="shared" si="3" ref="H4:H20">F4-G4</f>
        <v>0</v>
      </c>
    </row>
    <row r="5" spans="1:8" ht="12.75">
      <c r="A5" s="51" t="s">
        <v>53</v>
      </c>
      <c r="B5" s="41">
        <f>Barley!B4</f>
        <v>268</v>
      </c>
      <c r="C5" s="41">
        <f>Barley!B18</f>
        <v>143.26</v>
      </c>
      <c r="D5" s="16">
        <f t="shared" si="2"/>
        <v>124.74000000000001</v>
      </c>
      <c r="E5" s="18">
        <v>400</v>
      </c>
      <c r="F5" s="19">
        <f t="shared" si="0"/>
        <v>107200</v>
      </c>
      <c r="G5" s="19">
        <f t="shared" si="1"/>
        <v>57304</v>
      </c>
      <c r="H5" s="29">
        <f t="shared" si="3"/>
        <v>49896</v>
      </c>
    </row>
    <row r="6" spans="1:8" ht="12.75">
      <c r="A6" s="51" t="s">
        <v>26</v>
      </c>
      <c r="B6" s="41">
        <f>Corn!B4</f>
        <v>330</v>
      </c>
      <c r="C6" s="41">
        <f>Corn!B18</f>
        <v>237.01</v>
      </c>
      <c r="D6" s="16">
        <f t="shared" si="2"/>
        <v>92.99000000000001</v>
      </c>
      <c r="E6" s="18">
        <v>200</v>
      </c>
      <c r="F6" s="19">
        <f t="shared" si="0"/>
        <v>66000</v>
      </c>
      <c r="G6" s="19">
        <f t="shared" si="1"/>
        <v>47402</v>
      </c>
      <c r="H6" s="29">
        <f t="shared" si="3"/>
        <v>18598</v>
      </c>
    </row>
    <row r="7" spans="1:8" ht="12.75">
      <c r="A7" s="51" t="s">
        <v>25</v>
      </c>
      <c r="B7" s="41">
        <f>Soyb!B4</f>
        <v>255.20000000000002</v>
      </c>
      <c r="C7" s="41">
        <f>Soyb!B18</f>
        <v>147.49</v>
      </c>
      <c r="D7" s="16">
        <f t="shared" si="2"/>
        <v>107.71000000000001</v>
      </c>
      <c r="E7" s="18">
        <v>800</v>
      </c>
      <c r="F7" s="19">
        <f t="shared" si="0"/>
        <v>204160</v>
      </c>
      <c r="G7" s="19">
        <f t="shared" si="1"/>
        <v>117992</v>
      </c>
      <c r="H7" s="29">
        <f t="shared" si="3"/>
        <v>86168</v>
      </c>
    </row>
    <row r="8" spans="1:8" ht="12.75">
      <c r="A8" s="51" t="s">
        <v>84</v>
      </c>
      <c r="B8" s="41">
        <f>Drybean!B4</f>
        <v>364.8</v>
      </c>
      <c r="C8" s="41">
        <f>Drybean!B18</f>
        <v>221.98000000000005</v>
      </c>
      <c r="D8" s="16">
        <f t="shared" si="2"/>
        <v>142.81999999999996</v>
      </c>
      <c r="E8" s="18">
        <v>0</v>
      </c>
      <c r="F8" s="19">
        <f t="shared" si="0"/>
        <v>0</v>
      </c>
      <c r="G8" s="19">
        <f t="shared" si="1"/>
        <v>0</v>
      </c>
      <c r="H8" s="29">
        <f t="shared" si="3"/>
        <v>0</v>
      </c>
    </row>
    <row r="9" spans="1:8" ht="12.75">
      <c r="A9" s="51" t="s">
        <v>54</v>
      </c>
      <c r="B9" s="41">
        <f>Oil_SF!B4</f>
        <v>253.08</v>
      </c>
      <c r="C9" s="41">
        <f>Oil_SF!B18</f>
        <v>165.51000000000002</v>
      </c>
      <c r="D9" s="16">
        <f t="shared" si="2"/>
        <v>87.57</v>
      </c>
      <c r="E9" s="18">
        <v>0</v>
      </c>
      <c r="F9" s="19">
        <f t="shared" si="0"/>
        <v>0</v>
      </c>
      <c r="G9" s="19">
        <f t="shared" si="1"/>
        <v>0</v>
      </c>
      <c r="H9" s="29">
        <f t="shared" si="3"/>
        <v>0</v>
      </c>
    </row>
    <row r="10" spans="1:8" ht="12.75">
      <c r="A10" s="51" t="s">
        <v>55</v>
      </c>
      <c r="B10" s="41">
        <f>Conf_SF!B4</f>
        <v>327.08</v>
      </c>
      <c r="C10" s="41">
        <f>Conf_SF!B18</f>
        <v>205.05999999999997</v>
      </c>
      <c r="D10" s="16">
        <f t="shared" si="2"/>
        <v>122.02000000000001</v>
      </c>
      <c r="E10" s="18">
        <v>200</v>
      </c>
      <c r="F10" s="19">
        <f t="shared" si="0"/>
        <v>65416</v>
      </c>
      <c r="G10" s="19">
        <f t="shared" si="1"/>
        <v>41011.99999999999</v>
      </c>
      <c r="H10" s="29">
        <f t="shared" si="3"/>
        <v>24404.000000000007</v>
      </c>
    </row>
    <row r="11" spans="1:8" ht="12.75">
      <c r="A11" s="51" t="s">
        <v>56</v>
      </c>
      <c r="B11" s="41">
        <f>Canola!B4</f>
        <v>273.6</v>
      </c>
      <c r="C11" s="41">
        <f>Canola!B18</f>
        <v>185.7</v>
      </c>
      <c r="D11" s="16">
        <f t="shared" si="2"/>
        <v>87.90000000000003</v>
      </c>
      <c r="E11" s="18">
        <v>0</v>
      </c>
      <c r="F11" s="19">
        <f t="shared" si="0"/>
        <v>0</v>
      </c>
      <c r="G11" s="19">
        <f t="shared" si="1"/>
        <v>0</v>
      </c>
      <c r="H11" s="29">
        <f t="shared" si="3"/>
        <v>0</v>
      </c>
    </row>
    <row r="12" spans="1:8" ht="12.75">
      <c r="A12" s="51" t="s">
        <v>57</v>
      </c>
      <c r="B12" s="41">
        <f>Flax!B4</f>
        <v>153.9</v>
      </c>
      <c r="C12" s="41">
        <f>Flax!B18</f>
        <v>91.47000000000001</v>
      </c>
      <c r="D12" s="16">
        <f t="shared" si="2"/>
        <v>62.42999999999999</v>
      </c>
      <c r="E12" s="18">
        <v>0</v>
      </c>
      <c r="F12" s="19">
        <f t="shared" si="0"/>
        <v>0</v>
      </c>
      <c r="G12" s="19">
        <f t="shared" si="1"/>
        <v>0</v>
      </c>
      <c r="H12" s="29">
        <f t="shared" si="3"/>
        <v>0</v>
      </c>
    </row>
    <row r="13" spans="1:8" ht="12.75">
      <c r="A13" s="51" t="s">
        <v>60</v>
      </c>
      <c r="B13" s="41">
        <f>Peas!B4</f>
        <v>230.88</v>
      </c>
      <c r="C13" s="41">
        <f>Peas!B18</f>
        <v>134.63</v>
      </c>
      <c r="D13" s="16">
        <f t="shared" si="2"/>
        <v>96.25</v>
      </c>
      <c r="E13" s="18">
        <v>0</v>
      </c>
      <c r="F13" s="19">
        <f t="shared" si="0"/>
        <v>0</v>
      </c>
      <c r="G13" s="19">
        <f t="shared" si="1"/>
        <v>0</v>
      </c>
      <c r="H13" s="29">
        <f t="shared" si="3"/>
        <v>0</v>
      </c>
    </row>
    <row r="14" spans="1:8" ht="12.75">
      <c r="A14" s="51" t="s">
        <v>61</v>
      </c>
      <c r="B14" s="41">
        <f>Oats!B4</f>
        <v>144.72</v>
      </c>
      <c r="C14" s="41">
        <f>Oats!B18</f>
        <v>105.43000000000002</v>
      </c>
      <c r="D14" s="16">
        <f t="shared" si="2"/>
        <v>39.28999999999998</v>
      </c>
      <c r="E14" s="18">
        <v>0</v>
      </c>
      <c r="F14" s="19">
        <f t="shared" si="0"/>
        <v>0</v>
      </c>
      <c r="G14" s="19">
        <f t="shared" si="1"/>
        <v>0</v>
      </c>
      <c r="H14" s="29">
        <f t="shared" si="3"/>
        <v>0</v>
      </c>
    </row>
    <row r="15" spans="1:8" ht="12.75">
      <c r="A15" s="76" t="s">
        <v>156</v>
      </c>
      <c r="B15" s="41">
        <f>Lentils!B4</f>
        <v>295.2</v>
      </c>
      <c r="C15" s="41">
        <f>Lentils!B18</f>
        <v>152.22</v>
      </c>
      <c r="D15" s="16">
        <f>B15-C15</f>
        <v>142.98</v>
      </c>
      <c r="E15" s="18">
        <v>0</v>
      </c>
      <c r="F15" s="19">
        <f>B15*E15</f>
        <v>0</v>
      </c>
      <c r="G15" s="19">
        <f>E15*C15</f>
        <v>0</v>
      </c>
      <c r="H15" s="29">
        <f>F15-G15</f>
        <v>0</v>
      </c>
    </row>
    <row r="16" spans="1:8" ht="12.75">
      <c r="A16" s="51" t="s">
        <v>58</v>
      </c>
      <c r="B16" s="41">
        <f>Mustard!B4</f>
        <v>259.25</v>
      </c>
      <c r="C16" s="41">
        <f>Mustard!B18</f>
        <v>98.52000000000001</v>
      </c>
      <c r="D16" s="16">
        <f t="shared" si="2"/>
        <v>160.73</v>
      </c>
      <c r="E16" s="18">
        <v>0</v>
      </c>
      <c r="F16" s="19">
        <f t="shared" si="0"/>
        <v>0</v>
      </c>
      <c r="G16" s="19">
        <f t="shared" si="1"/>
        <v>0</v>
      </c>
      <c r="H16" s="29">
        <f t="shared" si="3"/>
        <v>0</v>
      </c>
    </row>
    <row r="17" spans="1:8" ht="12.75">
      <c r="A17" s="51" t="s">
        <v>59</v>
      </c>
      <c r="B17" s="41">
        <f>Buckwht!B4</f>
        <v>172.8</v>
      </c>
      <c r="C17" s="41">
        <f>Buckwht!B18</f>
        <v>95.45</v>
      </c>
      <c r="D17" s="16">
        <f t="shared" si="2"/>
        <v>77.35000000000001</v>
      </c>
      <c r="E17" s="18">
        <v>0</v>
      </c>
      <c r="F17" s="19">
        <f t="shared" si="0"/>
        <v>0</v>
      </c>
      <c r="G17" s="19">
        <f t="shared" si="1"/>
        <v>0</v>
      </c>
      <c r="H17" s="29">
        <f t="shared" si="3"/>
        <v>0</v>
      </c>
    </row>
    <row r="18" spans="1:8" ht="12.75">
      <c r="A18" s="51" t="s">
        <v>62</v>
      </c>
      <c r="B18" s="41">
        <f>Millet!B4</f>
        <v>97.5</v>
      </c>
      <c r="C18" s="41">
        <f>Millet!B18</f>
        <v>67.98</v>
      </c>
      <c r="D18" s="16">
        <f t="shared" si="2"/>
        <v>29.519999999999996</v>
      </c>
      <c r="E18" s="18">
        <v>0</v>
      </c>
      <c r="F18" s="19">
        <f t="shared" si="0"/>
        <v>0</v>
      </c>
      <c r="G18" s="19">
        <f t="shared" si="1"/>
        <v>0</v>
      </c>
      <c r="H18" s="29">
        <f t="shared" si="3"/>
        <v>0</v>
      </c>
    </row>
    <row r="19" spans="1:8" ht="12.75">
      <c r="A19" s="51" t="s">
        <v>63</v>
      </c>
      <c r="B19" s="41">
        <f>'Wint.Wht'!B4</f>
        <v>201.16000000000003</v>
      </c>
      <c r="C19" s="41">
        <f>'Wint.Wht'!B18</f>
        <v>140.11</v>
      </c>
      <c r="D19" s="16">
        <f t="shared" si="2"/>
        <v>61.05000000000001</v>
      </c>
      <c r="E19" s="18">
        <v>0</v>
      </c>
      <c r="F19" s="19">
        <f t="shared" si="0"/>
        <v>0</v>
      </c>
      <c r="G19" s="19">
        <f t="shared" si="1"/>
        <v>0</v>
      </c>
      <c r="H19" s="29">
        <f t="shared" si="3"/>
        <v>0</v>
      </c>
    </row>
    <row r="20" spans="1:8" ht="12.75">
      <c r="A20" s="51" t="s">
        <v>64</v>
      </c>
      <c r="B20" s="41">
        <f>Rye!B4</f>
        <v>193.07000000000002</v>
      </c>
      <c r="C20" s="41">
        <f>Rye!B18</f>
        <v>104.11</v>
      </c>
      <c r="D20" s="43">
        <f t="shared" si="2"/>
        <v>88.96000000000002</v>
      </c>
      <c r="E20" s="18">
        <v>0</v>
      </c>
      <c r="F20" s="19">
        <f t="shared" si="0"/>
        <v>0</v>
      </c>
      <c r="G20" s="19">
        <f t="shared" si="1"/>
        <v>0</v>
      </c>
      <c r="H20" s="29">
        <f t="shared" si="3"/>
        <v>0</v>
      </c>
    </row>
    <row r="21" spans="1:8" ht="12.75">
      <c r="A21" s="32" t="s">
        <v>81</v>
      </c>
      <c r="B21" s="14"/>
      <c r="C21" s="14"/>
      <c r="D21" s="14"/>
      <c r="E21" s="20">
        <f>SUM(E3:E20)</f>
        <v>2200</v>
      </c>
      <c r="F21" s="20">
        <f>SUM(F3:F20)</f>
        <v>575304</v>
      </c>
      <c r="G21" s="20">
        <f>SUM(G3:G20)</f>
        <v>352294</v>
      </c>
      <c r="H21" s="33">
        <f>SUM(H3:H20)</f>
        <v>223010</v>
      </c>
    </row>
    <row r="22" spans="1:7" ht="12.75">
      <c r="A22" s="4"/>
      <c r="B22" s="4"/>
      <c r="C22" s="4"/>
      <c r="D22" s="4"/>
      <c r="E22" s="16"/>
      <c r="F22" s="16"/>
      <c r="G22" s="16"/>
    </row>
    <row r="23" spans="1:8" ht="12.75">
      <c r="A23" s="3"/>
      <c r="B23" s="3"/>
      <c r="C23" s="87" t="s">
        <v>50</v>
      </c>
      <c r="D23" s="87"/>
      <c r="E23" s="87"/>
      <c r="F23" s="3"/>
      <c r="G23" s="3"/>
      <c r="H23" s="3"/>
    </row>
    <row r="24" spans="1:8" ht="12.75">
      <c r="A24" s="52" t="s">
        <v>77</v>
      </c>
      <c r="B24" s="53"/>
      <c r="C24" s="53"/>
      <c r="D24" s="54"/>
      <c r="E24" s="53" t="s">
        <v>78</v>
      </c>
      <c r="F24" s="53"/>
      <c r="G24" s="53"/>
      <c r="H24" s="55"/>
    </row>
    <row r="25" spans="1:8" ht="12.75">
      <c r="A25" s="51" t="s">
        <v>28</v>
      </c>
      <c r="B25" s="4"/>
      <c r="C25" s="19">
        <f>F21</f>
        <v>575304</v>
      </c>
      <c r="D25" s="4"/>
      <c r="E25" s="4" t="s">
        <v>72</v>
      </c>
      <c r="F25" s="4"/>
      <c r="G25" s="19">
        <f>G21</f>
        <v>352294</v>
      </c>
      <c r="H25" s="56"/>
    </row>
    <row r="26" spans="1:8" ht="12.75">
      <c r="A26" s="88" t="s">
        <v>153</v>
      </c>
      <c r="B26" s="84"/>
      <c r="C26" s="61">
        <v>0</v>
      </c>
      <c r="D26" s="62" t="s">
        <v>74</v>
      </c>
      <c r="E26" s="84" t="s">
        <v>121</v>
      </c>
      <c r="F26" s="84"/>
      <c r="G26" s="61">
        <v>48500</v>
      </c>
      <c r="H26" s="63" t="s">
        <v>74</v>
      </c>
    </row>
    <row r="27" spans="1:11" ht="12.75">
      <c r="A27" s="85"/>
      <c r="B27" s="86"/>
      <c r="C27" s="61">
        <v>0</v>
      </c>
      <c r="D27" s="4"/>
      <c r="E27" s="84" t="s">
        <v>71</v>
      </c>
      <c r="F27" s="84"/>
      <c r="G27" s="61">
        <v>127600</v>
      </c>
      <c r="H27" s="58"/>
      <c r="K27" s="64"/>
    </row>
    <row r="28" spans="1:8" ht="12.75">
      <c r="A28" s="85"/>
      <c r="B28" s="86"/>
      <c r="C28" s="61">
        <v>0</v>
      </c>
      <c r="D28" s="4"/>
      <c r="E28" s="84" t="s">
        <v>122</v>
      </c>
      <c r="F28" s="84"/>
      <c r="G28" s="61">
        <v>0</v>
      </c>
      <c r="H28" s="58"/>
    </row>
    <row r="29" spans="1:8" ht="12.75">
      <c r="A29" s="85"/>
      <c r="B29" s="86"/>
      <c r="C29" s="61">
        <v>0</v>
      </c>
      <c r="D29" s="4"/>
      <c r="E29" s="84" t="s">
        <v>73</v>
      </c>
      <c r="F29" s="84"/>
      <c r="G29" s="61">
        <v>0</v>
      </c>
      <c r="H29" s="58"/>
    </row>
    <row r="30" spans="1:8" ht="12.75">
      <c r="A30" s="85"/>
      <c r="B30" s="86"/>
      <c r="C30" s="61">
        <v>0</v>
      </c>
      <c r="D30" s="4"/>
      <c r="E30" s="86" t="s">
        <v>152</v>
      </c>
      <c r="F30" s="86"/>
      <c r="G30" s="61">
        <v>0</v>
      </c>
      <c r="H30" s="58"/>
    </row>
    <row r="31" spans="1:8" ht="12.75">
      <c r="A31" s="85"/>
      <c r="B31" s="86"/>
      <c r="C31" s="61">
        <v>0</v>
      </c>
      <c r="D31" s="4"/>
      <c r="E31" s="86"/>
      <c r="F31" s="86"/>
      <c r="G31" s="61">
        <v>0</v>
      </c>
      <c r="H31" s="58"/>
    </row>
    <row r="32" spans="1:8" ht="12.75">
      <c r="A32" s="85" t="s">
        <v>83</v>
      </c>
      <c r="B32" s="86"/>
      <c r="C32" s="65">
        <v>0</v>
      </c>
      <c r="D32" s="57"/>
      <c r="E32" s="86" t="s">
        <v>82</v>
      </c>
      <c r="F32" s="86"/>
      <c r="G32" s="65">
        <v>14100</v>
      </c>
      <c r="H32" s="58"/>
    </row>
    <row r="33" spans="1:8" ht="12.75">
      <c r="A33" s="51" t="s">
        <v>70</v>
      </c>
      <c r="B33" s="4"/>
      <c r="C33" s="19">
        <f>SUM(C25:C32)</f>
        <v>575304</v>
      </c>
      <c r="D33" s="4"/>
      <c r="E33" s="4" t="s">
        <v>70</v>
      </c>
      <c r="F33" s="4"/>
      <c r="G33" s="27">
        <f>SUM(G25:G32)</f>
        <v>542494</v>
      </c>
      <c r="H33" s="56"/>
    </row>
    <row r="34" spans="1:8" ht="12.75">
      <c r="A34" s="59" t="s">
        <v>120</v>
      </c>
      <c r="B34" s="3"/>
      <c r="C34" s="3"/>
      <c r="D34" s="3"/>
      <c r="E34" s="3"/>
      <c r="F34" s="3"/>
      <c r="G34" s="66">
        <f>C33-G33</f>
        <v>32810</v>
      </c>
      <c r="H34" s="60"/>
    </row>
    <row r="35" ht="12.75">
      <c r="G35" s="6"/>
    </row>
    <row r="36" spans="1:8" ht="12.75">
      <c r="A36" s="71" t="s">
        <v>138</v>
      </c>
      <c r="B36" s="81"/>
      <c r="C36" s="81"/>
      <c r="D36" s="81"/>
      <c r="E36" s="81"/>
      <c r="F36" s="67" t="s">
        <v>131</v>
      </c>
      <c r="G36" s="82"/>
      <c r="H36" s="82"/>
    </row>
    <row r="37" spans="3:6" ht="12.75">
      <c r="C37" s="68"/>
      <c r="D37" s="68"/>
      <c r="E37" s="68"/>
      <c r="F37" s="68"/>
    </row>
    <row r="38" spans="1:12" ht="12.75">
      <c r="A38" t="s">
        <v>30</v>
      </c>
      <c r="B38" s="83" t="s">
        <v>132</v>
      </c>
      <c r="C38" s="83"/>
      <c r="D38" s="83"/>
      <c r="E38" s="83"/>
      <c r="F38" s="83"/>
      <c r="G38" s="83"/>
      <c r="H38" s="83"/>
      <c r="I38" s="83"/>
      <c r="J38" s="83"/>
      <c r="K38" s="83"/>
      <c r="L38" s="83"/>
    </row>
    <row r="39" spans="2:12" ht="12.75"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</row>
    <row r="41" ht="12.75">
      <c r="A41" t="s">
        <v>123</v>
      </c>
    </row>
    <row r="42" spans="1:12" ht="12.75">
      <c r="A42" s="24" t="s">
        <v>85</v>
      </c>
      <c r="B42" s="25" t="s">
        <v>86</v>
      </c>
      <c r="C42" s="25" t="s">
        <v>87</v>
      </c>
      <c r="D42" s="25" t="s">
        <v>88</v>
      </c>
      <c r="E42" s="25" t="s">
        <v>89</v>
      </c>
      <c r="F42" s="25" t="s">
        <v>90</v>
      </c>
      <c r="G42" s="25" t="s">
        <v>91</v>
      </c>
      <c r="H42" s="25" t="s">
        <v>92</v>
      </c>
      <c r="I42" s="25" t="s">
        <v>93</v>
      </c>
      <c r="J42" s="25" t="s">
        <v>94</v>
      </c>
      <c r="K42" s="25" t="s">
        <v>95</v>
      </c>
      <c r="L42" s="26" t="s">
        <v>96</v>
      </c>
    </row>
    <row r="43" spans="1:12" ht="12.75">
      <c r="A43" s="51" t="s">
        <v>51</v>
      </c>
      <c r="B43" s="27">
        <f>$E3*HRSW!$B7</f>
        <v>8928</v>
      </c>
      <c r="C43" s="27">
        <f>$E3*HRSW!$B8</f>
        <v>15120</v>
      </c>
      <c r="D43" s="27">
        <f>$E3*HRSW!$B9</f>
        <v>5400</v>
      </c>
      <c r="E43" s="27">
        <f>$E3*HRSW!$B10</f>
        <v>0</v>
      </c>
      <c r="F43" s="27">
        <f>$E3*HRSW!$B11</f>
        <v>28620</v>
      </c>
      <c r="G43" s="27">
        <f>$E3*HRSW!$B12</f>
        <v>7680</v>
      </c>
      <c r="H43" s="27">
        <f>$E3*HRSW!$B13</f>
        <v>5646</v>
      </c>
      <c r="I43" s="27">
        <f>$E3*HRSW!$B14</f>
        <v>10632</v>
      </c>
      <c r="J43" s="27">
        <f>$E3*HRSW!$B15</f>
        <v>0</v>
      </c>
      <c r="K43" s="27">
        <f>$E3*HRSW!$B16</f>
        <v>4500</v>
      </c>
      <c r="L43" s="28">
        <f>$E3*HRSW!$B17</f>
        <v>2058</v>
      </c>
    </row>
    <row r="44" spans="1:12" ht="12.75">
      <c r="A44" s="51" t="s">
        <v>52</v>
      </c>
      <c r="B44" s="19">
        <f>$E4*Durum!$B7</f>
        <v>0</v>
      </c>
      <c r="C44" s="19">
        <f>$E4*Durum!$B8</f>
        <v>0</v>
      </c>
      <c r="D44" s="19">
        <f>$E4*Durum!$B9</f>
        <v>0</v>
      </c>
      <c r="E44" s="19">
        <f>$E4*Durum!$B10</f>
        <v>0</v>
      </c>
      <c r="F44" s="19">
        <f>$E4*Durum!$B11</f>
        <v>0</v>
      </c>
      <c r="G44" s="19">
        <f>$E4*Durum!$B12</f>
        <v>0</v>
      </c>
      <c r="H44" s="19">
        <f>$E4*Durum!$B13</f>
        <v>0</v>
      </c>
      <c r="I44" s="19">
        <f>$E4*Durum!$B14</f>
        <v>0</v>
      </c>
      <c r="J44" s="19">
        <f>$E4*Durum!$B15</f>
        <v>0</v>
      </c>
      <c r="K44" s="19">
        <f>$E4*Durum!$B16</f>
        <v>0</v>
      </c>
      <c r="L44" s="29">
        <f>$E4*Durum!$B17</f>
        <v>0</v>
      </c>
    </row>
    <row r="45" spans="1:12" ht="12.75">
      <c r="A45" s="51" t="s">
        <v>53</v>
      </c>
      <c r="B45" s="19">
        <f>$E5*Barley!$B7</f>
        <v>4960</v>
      </c>
      <c r="C45" s="19">
        <f>$E5*Barley!$B8</f>
        <v>9480</v>
      </c>
      <c r="D45" s="19">
        <f>$E5*Barley!$B9</f>
        <v>3600</v>
      </c>
      <c r="E45" s="19">
        <f>$E5*Barley!$B10</f>
        <v>0</v>
      </c>
      <c r="F45" s="19">
        <f>$E5*Barley!$B11</f>
        <v>17708</v>
      </c>
      <c r="G45" s="19">
        <f>$E5*Barley!$B12</f>
        <v>5720</v>
      </c>
      <c r="H45" s="19">
        <f>$E5*Barley!$B13</f>
        <v>4164</v>
      </c>
      <c r="I45" s="19">
        <f>$E5*Barley!$B14</f>
        <v>7344</v>
      </c>
      <c r="J45" s="19">
        <f>$E5*Barley!$B15</f>
        <v>0</v>
      </c>
      <c r="K45" s="19">
        <f>$E5*Barley!$B16</f>
        <v>3000</v>
      </c>
      <c r="L45" s="29">
        <f>$E5*Barley!$B17</f>
        <v>1328</v>
      </c>
    </row>
    <row r="46" spans="1:12" ht="12.75">
      <c r="A46" s="51" t="s">
        <v>26</v>
      </c>
      <c r="B46" s="19">
        <f>$E6*Corn!$B7</f>
        <v>15369.999999999998</v>
      </c>
      <c r="C46" s="19">
        <f>$E6*Corn!$B8</f>
        <v>4000</v>
      </c>
      <c r="D46" s="19">
        <f>$E6*Corn!$B9</f>
        <v>0</v>
      </c>
      <c r="E46" s="19">
        <f>$E6*Corn!$B10</f>
        <v>0</v>
      </c>
      <c r="F46" s="19">
        <f>$E6*Corn!$B11</f>
        <v>11394</v>
      </c>
      <c r="G46" s="19">
        <f>$E6*Corn!$B12</f>
        <v>3400</v>
      </c>
      <c r="H46" s="19">
        <f>$E6*Corn!$B13</f>
        <v>2760</v>
      </c>
      <c r="I46" s="19">
        <f>$E6*Corn!$B14</f>
        <v>4278</v>
      </c>
      <c r="J46" s="19">
        <f>$E6*Corn!$B15</f>
        <v>3600</v>
      </c>
      <c r="K46" s="19">
        <f>$E6*Corn!$B16</f>
        <v>1500</v>
      </c>
      <c r="L46" s="29">
        <f>$E6*Corn!$B17</f>
        <v>1100</v>
      </c>
    </row>
    <row r="47" spans="1:12" ht="12.75">
      <c r="A47" s="51" t="s">
        <v>25</v>
      </c>
      <c r="B47" s="19">
        <f>$E7*Soyb!$B7</f>
        <v>52600</v>
      </c>
      <c r="C47" s="19">
        <f>$E7*Soyb!$B8</f>
        <v>16000</v>
      </c>
      <c r="D47" s="19">
        <f>$E7*Soyb!$B9</f>
        <v>0</v>
      </c>
      <c r="E47" s="19">
        <f>$E7*Soyb!$B10</f>
        <v>3200</v>
      </c>
      <c r="F47" s="19">
        <f>$E7*Soyb!$B11</f>
        <v>3240</v>
      </c>
      <c r="G47" s="19">
        <f>$E7*Soyb!$B12</f>
        <v>15680.000000000002</v>
      </c>
      <c r="H47" s="19">
        <f>$E7*Soyb!$B13</f>
        <v>7008</v>
      </c>
      <c r="I47" s="19">
        <f>$E7*Soyb!$B14</f>
        <v>13728</v>
      </c>
      <c r="J47" s="19">
        <f>$E7*Soyb!$B15</f>
        <v>0</v>
      </c>
      <c r="K47" s="19">
        <f>$E7*Soyb!$B16</f>
        <v>3800</v>
      </c>
      <c r="L47" s="29">
        <f>$E7*Soyb!$B17</f>
        <v>2736</v>
      </c>
    </row>
    <row r="48" spans="1:12" ht="12.75">
      <c r="A48" s="51" t="s">
        <v>84</v>
      </c>
      <c r="B48" s="19">
        <f>$E8*Drybean!$B7</f>
        <v>0</v>
      </c>
      <c r="C48" s="19">
        <f>$E8*Drybean!$B8</f>
        <v>0</v>
      </c>
      <c r="D48" s="19">
        <f>$E8*Drybean!$B9</f>
        <v>0</v>
      </c>
      <c r="E48" s="19">
        <f>$E8*Drybean!$B10</f>
        <v>0</v>
      </c>
      <c r="F48" s="19">
        <f>$E8*Drybean!$B11</f>
        <v>0</v>
      </c>
      <c r="G48" s="19">
        <f>$E8*Drybean!$B12</f>
        <v>0</v>
      </c>
      <c r="H48" s="19">
        <f>$E8*Drybean!$B13</f>
        <v>0</v>
      </c>
      <c r="I48" s="19">
        <f>$E8*Drybean!$B14</f>
        <v>0</v>
      </c>
      <c r="J48" s="19">
        <f>$E8*Drybean!$B15</f>
        <v>0</v>
      </c>
      <c r="K48" s="19">
        <f>$E8*Drybean!$B16</f>
        <v>0</v>
      </c>
      <c r="L48" s="29">
        <f>$E8*Drybean!$B17</f>
        <v>0</v>
      </c>
    </row>
    <row r="49" spans="1:12" ht="12.75">
      <c r="A49" s="51" t="s">
        <v>54</v>
      </c>
      <c r="B49" s="19">
        <f>$E9*Oil_SF!$B7</f>
        <v>0</v>
      </c>
      <c r="C49" s="19">
        <f>$E9*Oil_SF!$B8</f>
        <v>0</v>
      </c>
      <c r="D49" s="19">
        <f>$E9*Oil_SF!$B9</f>
        <v>0</v>
      </c>
      <c r="E49" s="19">
        <f>$E9*Oil_SF!$B10</f>
        <v>0</v>
      </c>
      <c r="F49" s="19">
        <f>$E9*Oil_SF!$B11</f>
        <v>0</v>
      </c>
      <c r="G49" s="19">
        <f>$E9*Oil_SF!$B12</f>
        <v>0</v>
      </c>
      <c r="H49" s="19">
        <f>$E9*Oil_SF!$B13</f>
        <v>0</v>
      </c>
      <c r="I49" s="19">
        <f>$E9*Oil_SF!$B14</f>
        <v>0</v>
      </c>
      <c r="J49" s="19">
        <f>$E9*Oil_SF!$B15</f>
        <v>0</v>
      </c>
      <c r="K49" s="19">
        <f>$E9*Oil_SF!$B16</f>
        <v>0</v>
      </c>
      <c r="L49" s="29">
        <f>$E9*Oil_SF!$B17</f>
        <v>0</v>
      </c>
    </row>
    <row r="50" spans="1:12" ht="12.75">
      <c r="A50" s="51" t="s">
        <v>55</v>
      </c>
      <c r="B50" s="19">
        <f>$E10*Conf_SF!$B7</f>
        <v>9360</v>
      </c>
      <c r="C50" s="19">
        <f>$E10*Conf_SF!$B8</f>
        <v>7059.999999999999</v>
      </c>
      <c r="D50" s="19">
        <f>$E10*Conf_SF!$B9</f>
        <v>0</v>
      </c>
      <c r="E50" s="19">
        <f>$E10*Conf_SF!$B10</f>
        <v>2400</v>
      </c>
      <c r="F50" s="19">
        <f>$E10*Conf_SF!$B11</f>
        <v>5694</v>
      </c>
      <c r="G50" s="19">
        <f>$E10*Conf_SF!$B12</f>
        <v>4426</v>
      </c>
      <c r="H50" s="19">
        <f>$E10*Conf_SF!$B13</f>
        <v>2012</v>
      </c>
      <c r="I50" s="19">
        <f>$E10*Conf_SF!$B14</f>
        <v>3520.0000000000005</v>
      </c>
      <c r="J50" s="19">
        <f>$E10*Conf_SF!$B15</f>
        <v>888.0000000000001</v>
      </c>
      <c r="K50" s="19">
        <f>$E10*Conf_SF!$B16</f>
        <v>4700</v>
      </c>
      <c r="L50" s="29">
        <f>$E10*Conf_SF!$B17</f>
        <v>952</v>
      </c>
    </row>
    <row r="51" spans="1:12" ht="12.75">
      <c r="A51" s="51" t="s">
        <v>56</v>
      </c>
      <c r="B51" s="19">
        <f>$E11*Canola!$B7</f>
        <v>0</v>
      </c>
      <c r="C51" s="19">
        <f>$E11*Canola!$B8</f>
        <v>0</v>
      </c>
      <c r="D51" s="19">
        <f>$E11*Canola!$B9</f>
        <v>0</v>
      </c>
      <c r="E51" s="19">
        <f>$E11*Canola!$B10</f>
        <v>0</v>
      </c>
      <c r="F51" s="19">
        <f>$E11*Canola!$B11</f>
        <v>0</v>
      </c>
      <c r="G51" s="19">
        <f>$E11*Canola!$B12</f>
        <v>0</v>
      </c>
      <c r="H51" s="19">
        <f>$E11*Canola!$B13</f>
        <v>0</v>
      </c>
      <c r="I51" s="19">
        <f>$E11*Canola!$B14</f>
        <v>0</v>
      </c>
      <c r="J51" s="19">
        <f>$E11*Canola!$B15</f>
        <v>0</v>
      </c>
      <c r="K51" s="19">
        <f>$E11*Canola!$B16</f>
        <v>0</v>
      </c>
      <c r="L51" s="29">
        <f>$E11*Canola!$B17</f>
        <v>0</v>
      </c>
    </row>
    <row r="52" spans="1:12" ht="12.75">
      <c r="A52" s="51" t="s">
        <v>57</v>
      </c>
      <c r="B52" s="19">
        <f>$E12*Flax!$B7</f>
        <v>0</v>
      </c>
      <c r="C52" s="19">
        <f>$E12*Flax!$B8</f>
        <v>0</v>
      </c>
      <c r="D52" s="19">
        <f>$E12*Flax!$B9</f>
        <v>0</v>
      </c>
      <c r="E52" s="19">
        <f>$E12*Flax!$B10</f>
        <v>0</v>
      </c>
      <c r="F52" s="19">
        <f>$E12*Flax!$B11</f>
        <v>0</v>
      </c>
      <c r="G52" s="19">
        <f>$E12*Flax!$B12</f>
        <v>0</v>
      </c>
      <c r="H52" s="19">
        <f>$E12*Flax!$B13</f>
        <v>0</v>
      </c>
      <c r="I52" s="19">
        <f>$E12*Flax!$B14</f>
        <v>0</v>
      </c>
      <c r="J52" s="19">
        <f>$E12*Flax!$B15</f>
        <v>0</v>
      </c>
      <c r="K52" s="19">
        <f>$E12*Flax!$B16</f>
        <v>0</v>
      </c>
      <c r="L52" s="29">
        <f>$E12*Flax!$B17</f>
        <v>0</v>
      </c>
    </row>
    <row r="53" spans="1:12" ht="12.75">
      <c r="A53" s="51" t="s">
        <v>60</v>
      </c>
      <c r="B53" s="19">
        <f>$E13*Peas!$B7</f>
        <v>0</v>
      </c>
      <c r="C53" s="19">
        <f>$E13*Peas!$B8</f>
        <v>0</v>
      </c>
      <c r="D53" s="19">
        <f>$E13*Peas!$B9</f>
        <v>0</v>
      </c>
      <c r="E53" s="19">
        <f>$E13*Peas!$B10</f>
        <v>0</v>
      </c>
      <c r="F53" s="19">
        <f>$E13*Peas!$B11</f>
        <v>0</v>
      </c>
      <c r="G53" s="19">
        <f>$E13*Peas!$B12</f>
        <v>0</v>
      </c>
      <c r="H53" s="19">
        <f>$E13*Peas!$B13</f>
        <v>0</v>
      </c>
      <c r="I53" s="19">
        <f>$E13*Peas!$B14</f>
        <v>0</v>
      </c>
      <c r="J53" s="19">
        <f>$E13*Peas!$B15</f>
        <v>0</v>
      </c>
      <c r="K53" s="19">
        <f>$E13*Peas!$B16</f>
        <v>0</v>
      </c>
      <c r="L53" s="29">
        <f>$E13*Peas!$B17</f>
        <v>0</v>
      </c>
    </row>
    <row r="54" spans="1:12" ht="12.75">
      <c r="A54" s="51" t="s">
        <v>61</v>
      </c>
      <c r="B54" s="30">
        <f>$E14*Oats!$B7</f>
        <v>0</v>
      </c>
      <c r="C54" s="19">
        <f>$E14*Oats!$B8</f>
        <v>0</v>
      </c>
      <c r="D54" s="19">
        <f>$E14*Oats!$B9</f>
        <v>0</v>
      </c>
      <c r="E54" s="19">
        <f>$E14*Oats!$B10</f>
        <v>0</v>
      </c>
      <c r="F54" s="19">
        <f>$E14*Oats!$B11</f>
        <v>0</v>
      </c>
      <c r="G54" s="19">
        <f>$E14*Oats!$B12</f>
        <v>0</v>
      </c>
      <c r="H54" s="19">
        <f>$E14*Oats!$B13</f>
        <v>0</v>
      </c>
      <c r="I54" s="19">
        <f>$E14*Oats!$B14</f>
        <v>0</v>
      </c>
      <c r="J54" s="19">
        <f>$E14*Oats!$B15</f>
        <v>0</v>
      </c>
      <c r="K54" s="19">
        <f>$E14*Oats!$B16</f>
        <v>0</v>
      </c>
      <c r="L54" s="29">
        <f>$E14*Oats!$B17</f>
        <v>0</v>
      </c>
    </row>
    <row r="55" spans="1:12" ht="12.75">
      <c r="A55" s="76" t="s">
        <v>156</v>
      </c>
      <c r="B55" s="30">
        <f>$E15*Lentils!$B7</f>
        <v>0</v>
      </c>
      <c r="C55" s="19">
        <f>$E15*Lentils!$B8</f>
        <v>0</v>
      </c>
      <c r="D55" s="19">
        <f>$E15*Lentils!$B9</f>
        <v>0</v>
      </c>
      <c r="E55" s="19">
        <f>$E15*Lentils!$B10</f>
        <v>0</v>
      </c>
      <c r="F55" s="19">
        <f>$E15*Lentils!$B11</f>
        <v>0</v>
      </c>
      <c r="G55" s="19">
        <f>$E15*Lentils!$B12</f>
        <v>0</v>
      </c>
      <c r="H55" s="19">
        <f>$E15*Lentils!$B13</f>
        <v>0</v>
      </c>
      <c r="I55" s="19">
        <f>$E15*Lentils!$B14</f>
        <v>0</v>
      </c>
      <c r="J55" s="19">
        <f>$E15*Lentils!$B15</f>
        <v>0</v>
      </c>
      <c r="K55" s="19">
        <f>$E15*Lentils!$B16</f>
        <v>0</v>
      </c>
      <c r="L55" s="29">
        <f>$E15*Lentils!$B17</f>
        <v>0</v>
      </c>
    </row>
    <row r="56" spans="1:12" ht="12.75">
      <c r="A56" s="51" t="s">
        <v>58</v>
      </c>
      <c r="B56" s="30">
        <f>$E16*Mustard!$B7</f>
        <v>0</v>
      </c>
      <c r="C56" s="30">
        <f>$E16*Mustard!$B8</f>
        <v>0</v>
      </c>
      <c r="D56" s="30">
        <f>$E16*Mustard!$B9</f>
        <v>0</v>
      </c>
      <c r="E56" s="30">
        <f>$E16*Mustard!$B10</f>
        <v>0</v>
      </c>
      <c r="F56" s="30">
        <f>$E16*Mustard!$B11</f>
        <v>0</v>
      </c>
      <c r="G56" s="30">
        <f>$E16*Mustard!$B12</f>
        <v>0</v>
      </c>
      <c r="H56" s="30">
        <f>$E16*Mustard!$B13</f>
        <v>0</v>
      </c>
      <c r="I56" s="30">
        <f>$E16*Mustard!$B14</f>
        <v>0</v>
      </c>
      <c r="J56" s="30">
        <f>$E16*Mustard!$B15</f>
        <v>0</v>
      </c>
      <c r="K56" s="30">
        <f>$E16*Mustard!$B16</f>
        <v>0</v>
      </c>
      <c r="L56" s="31">
        <f>$E16*Mustard!$B17</f>
        <v>0</v>
      </c>
    </row>
    <row r="57" spans="1:12" ht="12.75">
      <c r="A57" s="51" t="s">
        <v>59</v>
      </c>
      <c r="B57" s="30">
        <f>$E17*Buckwht!$B7</f>
        <v>0</v>
      </c>
      <c r="C57" s="30">
        <f>$E17*Buckwht!$B8</f>
        <v>0</v>
      </c>
      <c r="D57" s="30">
        <f>$E17*Buckwht!$B9</f>
        <v>0</v>
      </c>
      <c r="E57" s="30">
        <f>$E17*Buckwht!$B10</f>
        <v>0</v>
      </c>
      <c r="F57" s="30">
        <f>$E17*Buckwht!$B11</f>
        <v>0</v>
      </c>
      <c r="G57" s="30">
        <f>$E17*Buckwht!$B12</f>
        <v>0</v>
      </c>
      <c r="H57" s="30">
        <f>$E17*Buckwht!$B13</f>
        <v>0</v>
      </c>
      <c r="I57" s="30">
        <f>$E17*Buckwht!$B14</f>
        <v>0</v>
      </c>
      <c r="J57" s="30">
        <f>$E17*Buckwht!$B15</f>
        <v>0</v>
      </c>
      <c r="K57" s="30">
        <f>$E17*Buckwht!$B16</f>
        <v>0</v>
      </c>
      <c r="L57" s="31">
        <f>$E17*Buckwht!$B17</f>
        <v>0</v>
      </c>
    </row>
    <row r="58" spans="1:12" ht="12.75">
      <c r="A58" s="51" t="s">
        <v>62</v>
      </c>
      <c r="B58" s="30">
        <f>$E18*Millet!$B7</f>
        <v>0</v>
      </c>
      <c r="C58" s="30">
        <f>$E18*Millet!$B8</f>
        <v>0</v>
      </c>
      <c r="D58" s="30">
        <f>$E18*Millet!$B9</f>
        <v>0</v>
      </c>
      <c r="E58" s="30">
        <f>$E18*Millet!$B10</f>
        <v>0</v>
      </c>
      <c r="F58" s="30">
        <f>$E18*Millet!$B11</f>
        <v>0</v>
      </c>
      <c r="G58" s="30">
        <f>$E18*Millet!$B12</f>
        <v>0</v>
      </c>
      <c r="H58" s="30">
        <f>$E18*Millet!$B13</f>
        <v>0</v>
      </c>
      <c r="I58" s="30">
        <f>$E18*Millet!$B14</f>
        <v>0</v>
      </c>
      <c r="J58" s="30">
        <f>$E18*Millet!$B15</f>
        <v>0</v>
      </c>
      <c r="K58" s="30">
        <f>$E18*Millet!$B16</f>
        <v>0</v>
      </c>
      <c r="L58" s="31">
        <f>$E18*Millet!$B17</f>
        <v>0</v>
      </c>
    </row>
    <row r="59" spans="1:12" ht="12.75">
      <c r="A59" s="51" t="s">
        <v>63</v>
      </c>
      <c r="B59" s="30">
        <f>$E19*'Wint.Wht'!$B7</f>
        <v>0</v>
      </c>
      <c r="C59" s="30">
        <f>$E19*'Wint.Wht'!$B8</f>
        <v>0</v>
      </c>
      <c r="D59" s="30">
        <f>$E19*'Wint.Wht'!$B9</f>
        <v>0</v>
      </c>
      <c r="E59" s="30">
        <f>$E19*'Wint.Wht'!$B10</f>
        <v>0</v>
      </c>
      <c r="F59" s="30">
        <f>$E19*'Wint.Wht'!$B11</f>
        <v>0</v>
      </c>
      <c r="G59" s="30">
        <f>$E19*'Wint.Wht'!$B12</f>
        <v>0</v>
      </c>
      <c r="H59" s="30">
        <f>$E19*'Wint.Wht'!$B13</f>
        <v>0</v>
      </c>
      <c r="I59" s="30">
        <f>$E19*'Wint.Wht'!$B14</f>
        <v>0</v>
      </c>
      <c r="J59" s="30">
        <f>$E19*'Wint.Wht'!$B15</f>
        <v>0</v>
      </c>
      <c r="K59" s="30">
        <f>$E19*'Wint.Wht'!$B16</f>
        <v>0</v>
      </c>
      <c r="L59" s="31">
        <f>$E19*'Wint.Wht'!$B17</f>
        <v>0</v>
      </c>
    </row>
    <row r="60" spans="1:12" ht="12.75">
      <c r="A60" s="51" t="s">
        <v>64</v>
      </c>
      <c r="B60" s="30">
        <f>$E20*Rye!$B7</f>
        <v>0</v>
      </c>
      <c r="C60" s="30">
        <f>$E20*Rye!$B8</f>
        <v>0</v>
      </c>
      <c r="D60" s="30">
        <f>$E20*Rye!$B9</f>
        <v>0</v>
      </c>
      <c r="E60" s="30">
        <f>$E20*Rye!$B10</f>
        <v>0</v>
      </c>
      <c r="F60" s="30">
        <f>$E20*Rye!$B11</f>
        <v>0</v>
      </c>
      <c r="G60" s="30">
        <f>$E20*Rye!$B12</f>
        <v>0</v>
      </c>
      <c r="H60" s="30">
        <f>$E20*Rye!$B13</f>
        <v>0</v>
      </c>
      <c r="I60" s="30">
        <f>$E20*Rye!$B14</f>
        <v>0</v>
      </c>
      <c r="J60" s="30">
        <f>$E20*Rye!$B15</f>
        <v>0</v>
      </c>
      <c r="K60" s="30">
        <f>$E20*Rye!$B16</f>
        <v>0</v>
      </c>
      <c r="L60" s="31">
        <f>$E20*Rye!$B17</f>
        <v>0</v>
      </c>
    </row>
    <row r="61" spans="1:12" ht="12.75">
      <c r="A61" s="32" t="s">
        <v>81</v>
      </c>
      <c r="B61" s="20">
        <f aca="true" t="shared" si="4" ref="B61:L61">SUM(B43:B60)</f>
        <v>91218</v>
      </c>
      <c r="C61" s="20">
        <f t="shared" si="4"/>
        <v>51660</v>
      </c>
      <c r="D61" s="20">
        <f t="shared" si="4"/>
        <v>9000</v>
      </c>
      <c r="E61" s="20">
        <f t="shared" si="4"/>
        <v>5600</v>
      </c>
      <c r="F61" s="20">
        <f t="shared" si="4"/>
        <v>66656</v>
      </c>
      <c r="G61" s="20">
        <f t="shared" si="4"/>
        <v>36906</v>
      </c>
      <c r="H61" s="20">
        <f t="shared" si="4"/>
        <v>21590</v>
      </c>
      <c r="I61" s="20">
        <f t="shared" si="4"/>
        <v>39502</v>
      </c>
      <c r="J61" s="20">
        <f t="shared" si="4"/>
        <v>4488</v>
      </c>
      <c r="K61" s="20">
        <f t="shared" si="4"/>
        <v>17500</v>
      </c>
      <c r="L61" s="33">
        <f t="shared" si="4"/>
        <v>8174</v>
      </c>
    </row>
    <row r="62" spans="1:12" ht="12.75">
      <c r="A62" s="32" t="s">
        <v>97</v>
      </c>
      <c r="B62" s="20"/>
      <c r="C62" s="33"/>
      <c r="D62" s="34">
        <f>SUM(B61:L61)</f>
        <v>352294</v>
      </c>
      <c r="E62" s="21"/>
      <c r="F62" s="21"/>
      <c r="G62" s="21"/>
      <c r="H62" s="21"/>
      <c r="I62" s="21"/>
      <c r="J62" s="21"/>
      <c r="K62" s="21"/>
      <c r="L62" s="21"/>
    </row>
  </sheetData>
  <sheetProtection sheet="1"/>
  <mergeCells count="19">
    <mergeCell ref="E32:F32"/>
    <mergeCell ref="C23:E23"/>
    <mergeCell ref="A26:B26"/>
    <mergeCell ref="E26:F26"/>
    <mergeCell ref="A27:B27"/>
    <mergeCell ref="E27:F27"/>
    <mergeCell ref="A28:B28"/>
    <mergeCell ref="E28:F28"/>
    <mergeCell ref="A29:B29"/>
    <mergeCell ref="B36:E36"/>
    <mergeCell ref="G36:H36"/>
    <mergeCell ref="B38:L38"/>
    <mergeCell ref="B39:L39"/>
    <mergeCell ref="E29:F29"/>
    <mergeCell ref="A30:B30"/>
    <mergeCell ref="E30:F30"/>
    <mergeCell ref="A31:B31"/>
    <mergeCell ref="E31:F31"/>
    <mergeCell ref="A32:B32"/>
  </mergeCells>
  <printOptions/>
  <pageMargins left="0.5" right="0.25" top="1" bottom="0.25" header="0.5" footer="0.5"/>
  <pageSetup fitToHeight="1" fitToWidth="1" horizontalDpi="600" verticalDpi="600" orientation="portrait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49</v>
      </c>
      <c r="B1" s="22" t="s">
        <v>0</v>
      </c>
      <c r="C1" s="74" t="s">
        <v>30</v>
      </c>
    </row>
    <row r="2" spans="1:3" ht="12.75">
      <c r="A2" t="s">
        <v>29</v>
      </c>
      <c r="B2" s="9">
        <v>43</v>
      </c>
      <c r="C2" s="72"/>
    </row>
    <row r="3" spans="1:3" ht="12.75">
      <c r="A3" t="s">
        <v>140</v>
      </c>
      <c r="B3" s="12">
        <v>4.49</v>
      </c>
      <c r="C3" s="72"/>
    </row>
    <row r="4" spans="1:3" ht="12.75">
      <c r="A4" t="s">
        <v>28</v>
      </c>
      <c r="B4" s="2">
        <f>B2*B3</f>
        <v>193.07000000000002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9.3</v>
      </c>
      <c r="C7" s="72"/>
    </row>
    <row r="8" spans="1:3" ht="12.75">
      <c r="A8" s="1" t="s">
        <v>9</v>
      </c>
      <c r="B8" s="11">
        <v>6.5</v>
      </c>
      <c r="C8" s="72"/>
    </row>
    <row r="9" spans="1:3" ht="12.75">
      <c r="A9" s="1" t="s">
        <v>24</v>
      </c>
      <c r="B9" s="11">
        <v>0</v>
      </c>
      <c r="C9" s="72"/>
    </row>
    <row r="10" spans="1:3" ht="12.75">
      <c r="A10" s="1" t="s">
        <v>10</v>
      </c>
      <c r="B10" s="11">
        <v>0</v>
      </c>
      <c r="C10" s="72"/>
    </row>
    <row r="11" spans="1:3" ht="12.75">
      <c r="A11" s="1" t="s">
        <v>12</v>
      </c>
      <c r="B11" s="11">
        <v>46.34</v>
      </c>
      <c r="C11" s="72"/>
    </row>
    <row r="12" spans="1:3" ht="12.75">
      <c r="A12" s="1" t="s">
        <v>11</v>
      </c>
      <c r="B12" s="11">
        <v>7.2</v>
      </c>
      <c r="C12" s="72"/>
    </row>
    <row r="13" spans="1:3" ht="12.75">
      <c r="A13" s="1" t="s">
        <v>13</v>
      </c>
      <c r="B13" s="11">
        <v>8.75</v>
      </c>
      <c r="C13" s="72"/>
    </row>
    <row r="14" spans="1:3" ht="12.75">
      <c r="A14" s="1" t="s">
        <v>14</v>
      </c>
      <c r="B14" s="11">
        <v>16.1</v>
      </c>
      <c r="C14" s="72"/>
    </row>
    <row r="15" spans="1:3" ht="12.75">
      <c r="A15" s="1" t="s">
        <v>15</v>
      </c>
      <c r="B15" s="11">
        <v>0</v>
      </c>
      <c r="C15" s="72"/>
    </row>
    <row r="16" spans="1:3" ht="12.75">
      <c r="A16" s="1" t="s">
        <v>16</v>
      </c>
      <c r="B16" s="11">
        <v>7.5</v>
      </c>
      <c r="C16" s="72"/>
    </row>
    <row r="17" spans="1:3" ht="12.75">
      <c r="A17" s="1" t="s">
        <v>17</v>
      </c>
      <c r="B17" s="12">
        <v>2.42</v>
      </c>
      <c r="C17" s="72"/>
    </row>
    <row r="18" spans="1:3" ht="12.75">
      <c r="A18" t="s">
        <v>2</v>
      </c>
      <c r="B18" s="2">
        <f>SUM(B7:B17)</f>
        <v>104.11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7.14</v>
      </c>
      <c r="C21" s="72"/>
    </row>
    <row r="22" spans="1:3" ht="12.75">
      <c r="A22" s="1" t="s">
        <v>19</v>
      </c>
      <c r="B22" s="7">
        <v>19.09</v>
      </c>
      <c r="C22" s="72"/>
    </row>
    <row r="23" spans="1:3" ht="12.75">
      <c r="A23" s="1" t="s">
        <v>20</v>
      </c>
      <c r="B23" s="7">
        <v>10.71</v>
      </c>
      <c r="C23" s="72"/>
    </row>
    <row r="24" spans="1:3" ht="12.75">
      <c r="A24" s="1" t="s">
        <v>21</v>
      </c>
      <c r="B24" s="8">
        <v>58</v>
      </c>
      <c r="C24" s="72"/>
    </row>
    <row r="25" spans="1:3" ht="12.75">
      <c r="A25" t="s">
        <v>4</v>
      </c>
      <c r="B25" s="2">
        <f>SUM(B21:B24)</f>
        <v>94.94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199.05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-5.97999999999999</v>
      </c>
      <c r="C29" s="72"/>
    </row>
    <row r="30" spans="2:3" ht="12.75">
      <c r="B30" s="2"/>
      <c r="C30" s="72"/>
    </row>
    <row r="31" spans="1:3" ht="12.75">
      <c r="A31" t="s">
        <v>6</v>
      </c>
      <c r="B31" s="23" t="s">
        <v>7</v>
      </c>
      <c r="C31" s="72"/>
    </row>
    <row r="32" spans="1:3" ht="12.75">
      <c r="A32" s="1" t="s">
        <v>22</v>
      </c>
      <c r="B32" s="2">
        <f>B18/B2</f>
        <v>2.4211627906976743</v>
      </c>
      <c r="C32" s="72"/>
    </row>
    <row r="33" spans="1:3" ht="12.75">
      <c r="A33" t="s">
        <v>23</v>
      </c>
      <c r="B33" s="2">
        <f>B25/B2</f>
        <v>2.207906976744186</v>
      </c>
      <c r="C33" s="72"/>
    </row>
    <row r="34" spans="1:3" ht="12.75">
      <c r="A34" t="s">
        <v>27</v>
      </c>
      <c r="B34" s="2">
        <f>B27/B2</f>
        <v>4.629069767441861</v>
      </c>
      <c r="C34" s="72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 customHeight="1">
      <c r="A1" s="5" t="s">
        <v>31</v>
      </c>
      <c r="B1" s="22" t="s">
        <v>0</v>
      </c>
      <c r="C1" s="73" t="s">
        <v>30</v>
      </c>
    </row>
    <row r="2" spans="1:3" ht="12.75">
      <c r="A2" t="s">
        <v>29</v>
      </c>
      <c r="B2" s="9">
        <v>44</v>
      </c>
      <c r="C2" s="72"/>
    </row>
    <row r="3" spans="1:3" ht="12.75">
      <c r="A3" t="s">
        <v>140</v>
      </c>
      <c r="B3" s="12">
        <v>5.02</v>
      </c>
      <c r="C3" s="72"/>
    </row>
    <row r="4" spans="1:3" ht="12.75">
      <c r="A4" t="s">
        <v>28</v>
      </c>
      <c r="B4" s="2">
        <f>B2*B3</f>
        <v>220.88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14.88</v>
      </c>
      <c r="C7" s="72"/>
    </row>
    <row r="8" spans="1:3" ht="12.75">
      <c r="A8" s="1" t="s">
        <v>9</v>
      </c>
      <c r="B8" s="11">
        <v>25.2</v>
      </c>
      <c r="C8" s="72"/>
    </row>
    <row r="9" spans="1:3" ht="12.75">
      <c r="A9" s="1" t="s">
        <v>24</v>
      </c>
      <c r="B9" s="11">
        <v>9</v>
      </c>
      <c r="C9" s="72"/>
    </row>
    <row r="10" spans="1:3" ht="12.75">
      <c r="A10" s="1" t="s">
        <v>10</v>
      </c>
      <c r="B10" s="11">
        <v>0</v>
      </c>
      <c r="C10" s="75" t="s">
        <v>158</v>
      </c>
    </row>
    <row r="11" spans="1:3" ht="12.75">
      <c r="A11" s="1" t="s">
        <v>12</v>
      </c>
      <c r="B11" s="11">
        <v>47.7</v>
      </c>
      <c r="C11" s="72"/>
    </row>
    <row r="12" spans="1:3" ht="12.75">
      <c r="A12" s="1" t="s">
        <v>11</v>
      </c>
      <c r="B12" s="11">
        <v>12.8</v>
      </c>
      <c r="C12" s="72"/>
    </row>
    <row r="13" spans="1:3" ht="12.75">
      <c r="A13" s="1" t="s">
        <v>13</v>
      </c>
      <c r="B13" s="11">
        <v>9.41</v>
      </c>
      <c r="C13" s="72"/>
    </row>
    <row r="14" spans="1:3" ht="12.75">
      <c r="A14" s="1" t="s">
        <v>14</v>
      </c>
      <c r="B14" s="11">
        <v>17.72</v>
      </c>
      <c r="C14" s="72"/>
    </row>
    <row r="15" spans="1:3" ht="12.75">
      <c r="A15" s="1" t="s">
        <v>15</v>
      </c>
      <c r="B15" s="11">
        <v>0</v>
      </c>
      <c r="C15" s="72"/>
    </row>
    <row r="16" spans="1:3" ht="12.75">
      <c r="A16" s="1" t="s">
        <v>16</v>
      </c>
      <c r="B16" s="11">
        <v>7.5</v>
      </c>
      <c r="C16" s="72"/>
    </row>
    <row r="17" spans="1:3" ht="12.75">
      <c r="A17" s="1" t="s">
        <v>17</v>
      </c>
      <c r="B17" s="12">
        <v>3.43</v>
      </c>
      <c r="C17" s="72"/>
    </row>
    <row r="18" spans="1:3" ht="12.75">
      <c r="A18" t="s">
        <v>2</v>
      </c>
      <c r="B18" s="2">
        <f>SUM(B7:B17)</f>
        <v>147.64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7.45</v>
      </c>
      <c r="C21" s="72"/>
    </row>
    <row r="22" spans="1:3" ht="12.75">
      <c r="A22" s="1" t="s">
        <v>19</v>
      </c>
      <c r="B22" s="7">
        <v>20.45</v>
      </c>
      <c r="C22" s="72"/>
    </row>
    <row r="23" spans="1:3" ht="12.75">
      <c r="A23" s="1" t="s">
        <v>20</v>
      </c>
      <c r="B23" s="7">
        <v>11.71</v>
      </c>
      <c r="C23" s="72"/>
    </row>
    <row r="24" spans="1:3" ht="12.75">
      <c r="A24" s="1" t="s">
        <v>21</v>
      </c>
      <c r="B24" s="8">
        <v>58</v>
      </c>
      <c r="C24" s="72"/>
    </row>
    <row r="25" spans="1:3" ht="12.75">
      <c r="A25" t="s">
        <v>4</v>
      </c>
      <c r="B25" s="2">
        <f>SUM(B21:B24)</f>
        <v>97.61</v>
      </c>
      <c r="C25" s="72"/>
    </row>
    <row r="26" spans="2:3" ht="12.75" customHeight="1">
      <c r="B26" s="2"/>
      <c r="C26" s="72"/>
    </row>
    <row r="27" spans="1:3" ht="12.75">
      <c r="A27" t="s">
        <v>5</v>
      </c>
      <c r="B27" s="2">
        <f>B18+B25</f>
        <v>245.25</v>
      </c>
      <c r="C27" s="72"/>
    </row>
    <row r="28" spans="2:3" ht="12.75" customHeight="1">
      <c r="B28" s="2"/>
      <c r="C28" s="72"/>
    </row>
    <row r="29" spans="1:3" ht="12.75">
      <c r="A29" t="s">
        <v>32</v>
      </c>
      <c r="B29" s="2">
        <f>B4-B27</f>
        <v>-24.370000000000005</v>
      </c>
      <c r="C29" s="72"/>
    </row>
    <row r="30" spans="2:3" ht="12.75" customHeight="1">
      <c r="B30" s="2"/>
      <c r="C30" s="72"/>
    </row>
    <row r="31" spans="1:3" ht="12.75">
      <c r="A31" t="s">
        <v>6</v>
      </c>
      <c r="B31" s="23" t="s">
        <v>7</v>
      </c>
      <c r="C31" s="72"/>
    </row>
    <row r="32" spans="1:3" ht="12.75">
      <c r="A32" s="1" t="s">
        <v>22</v>
      </c>
      <c r="B32" s="2">
        <f>B18/B2</f>
        <v>3.355454545454545</v>
      </c>
      <c r="C32" s="72"/>
    </row>
    <row r="33" spans="1:3" ht="12.75">
      <c r="A33" t="s">
        <v>23</v>
      </c>
      <c r="B33" s="2">
        <f>B25/B2</f>
        <v>2.2184090909090908</v>
      </c>
      <c r="C33" s="72"/>
    </row>
    <row r="34" spans="1:3" ht="12.75">
      <c r="A34" t="s">
        <v>27</v>
      </c>
      <c r="B34" s="2">
        <f>B27/B2</f>
        <v>5.573863636363637</v>
      </c>
      <c r="C34" s="72"/>
    </row>
  </sheetData>
  <sheetProtection sheet="1" objects="1" scenarios="1" selectLockedCells="1"/>
  <printOptions/>
  <pageMargins left="0.75" right="0.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33</v>
      </c>
      <c r="B1" s="22" t="s">
        <v>0</v>
      </c>
      <c r="C1" s="73" t="s">
        <v>30</v>
      </c>
    </row>
    <row r="2" spans="1:3" ht="12.75">
      <c r="A2" t="s">
        <v>29</v>
      </c>
      <c r="B2" s="9">
        <v>45</v>
      </c>
      <c r="C2" s="72"/>
    </row>
    <row r="3" spans="1:3" ht="12.75">
      <c r="A3" t="s">
        <v>140</v>
      </c>
      <c r="B3" s="12">
        <v>5.77</v>
      </c>
      <c r="C3" s="72" t="s">
        <v>144</v>
      </c>
    </row>
    <row r="4" spans="1:3" ht="12.75">
      <c r="A4" t="s">
        <v>28</v>
      </c>
      <c r="B4" s="2">
        <f>B2*B3</f>
        <v>259.65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21.6</v>
      </c>
      <c r="C7" s="72"/>
    </row>
    <row r="8" spans="1:3" ht="12.75">
      <c r="A8" s="1" t="s">
        <v>9</v>
      </c>
      <c r="B8" s="11">
        <v>25.2</v>
      </c>
      <c r="C8" s="72"/>
    </row>
    <row r="9" spans="1:3" ht="12.75">
      <c r="A9" s="1" t="s">
        <v>24</v>
      </c>
      <c r="B9" s="11">
        <v>9</v>
      </c>
      <c r="C9" s="72"/>
    </row>
    <row r="10" spans="1:3" ht="12.75">
      <c r="A10" s="1" t="s">
        <v>10</v>
      </c>
      <c r="B10" s="11">
        <v>0</v>
      </c>
      <c r="C10" s="75" t="s">
        <v>158</v>
      </c>
    </row>
    <row r="11" spans="1:3" ht="12.75">
      <c r="A11" s="1" t="s">
        <v>12</v>
      </c>
      <c r="B11" s="11">
        <v>49.07</v>
      </c>
      <c r="C11" s="72"/>
    </row>
    <row r="12" spans="1:3" ht="12.75">
      <c r="A12" s="1" t="s">
        <v>11</v>
      </c>
      <c r="B12" s="11">
        <v>13.5</v>
      </c>
      <c r="C12" s="72"/>
    </row>
    <row r="13" spans="1:3" ht="12.75">
      <c r="A13" s="1" t="s">
        <v>13</v>
      </c>
      <c r="B13" s="11">
        <v>9.45</v>
      </c>
      <c r="C13" s="72"/>
    </row>
    <row r="14" spans="1:3" ht="12.75">
      <c r="A14" s="1" t="s">
        <v>14</v>
      </c>
      <c r="B14" s="11">
        <v>17.75</v>
      </c>
      <c r="C14" s="72"/>
    </row>
    <row r="15" spans="1:3" ht="12.75">
      <c r="A15" s="1" t="s">
        <v>15</v>
      </c>
      <c r="B15" s="11">
        <v>0</v>
      </c>
      <c r="C15" s="72"/>
    </row>
    <row r="16" spans="1:3" ht="12.75">
      <c r="A16" s="1" t="s">
        <v>16</v>
      </c>
      <c r="B16" s="11">
        <v>7.5</v>
      </c>
      <c r="C16" s="72"/>
    </row>
    <row r="17" spans="1:3" ht="12.75">
      <c r="A17" s="1" t="s">
        <v>17</v>
      </c>
      <c r="B17" s="12">
        <v>3.64</v>
      </c>
      <c r="C17" s="72"/>
    </row>
    <row r="18" spans="1:3" ht="12.75">
      <c r="A18" t="s">
        <v>2</v>
      </c>
      <c r="B18" s="2">
        <f>SUM(B7:B17)</f>
        <v>156.70999999999998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7.47</v>
      </c>
      <c r="C21" s="72"/>
    </row>
    <row r="22" spans="1:3" ht="12.75">
      <c r="A22" s="1" t="s">
        <v>19</v>
      </c>
      <c r="B22" s="7">
        <v>20.5</v>
      </c>
      <c r="C22" s="72"/>
    </row>
    <row r="23" spans="1:3" ht="12.75">
      <c r="A23" s="1" t="s">
        <v>20</v>
      </c>
      <c r="B23" s="7">
        <v>11.74</v>
      </c>
      <c r="C23" s="72"/>
    </row>
    <row r="24" spans="1:3" ht="12.75">
      <c r="A24" s="1" t="s">
        <v>21</v>
      </c>
      <c r="B24" s="8">
        <v>58</v>
      </c>
      <c r="C24" s="72"/>
    </row>
    <row r="25" spans="1:3" ht="12.75">
      <c r="A25" t="s">
        <v>4</v>
      </c>
      <c r="B25" s="2">
        <f>SUM(B21:B24)</f>
        <v>97.71000000000001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254.42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5.22999999999999</v>
      </c>
      <c r="C29" s="72"/>
    </row>
    <row r="30" spans="2:3" ht="12.75">
      <c r="B30" s="2"/>
      <c r="C30" s="72"/>
    </row>
    <row r="31" spans="1:3" ht="12.75">
      <c r="A31" t="s">
        <v>6</v>
      </c>
      <c r="B31" s="23" t="s">
        <v>7</v>
      </c>
      <c r="C31" s="72"/>
    </row>
    <row r="32" spans="1:3" ht="12.75">
      <c r="A32" s="1" t="s">
        <v>22</v>
      </c>
      <c r="B32" s="2">
        <f>B18/B2</f>
        <v>3.482444444444444</v>
      </c>
      <c r="C32" s="72"/>
    </row>
    <row r="33" spans="1:3" ht="12.75">
      <c r="A33" t="s">
        <v>23</v>
      </c>
      <c r="B33" s="2">
        <f>B25/B2</f>
        <v>2.1713333333333336</v>
      </c>
      <c r="C33" s="72"/>
    </row>
    <row r="34" spans="1:3" ht="12.75">
      <c r="A34" t="s">
        <v>27</v>
      </c>
      <c r="B34" s="2">
        <f>B27/B2</f>
        <v>5.653777777777777</v>
      </c>
      <c r="C34" s="72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34</v>
      </c>
      <c r="B1" s="22" t="s">
        <v>0</v>
      </c>
      <c r="C1" s="74" t="s">
        <v>30</v>
      </c>
    </row>
    <row r="2" spans="1:3" ht="12.75">
      <c r="A2" t="s">
        <v>29</v>
      </c>
      <c r="B2" s="9">
        <v>67</v>
      </c>
      <c r="C2" s="72"/>
    </row>
    <row r="3" spans="1:3" ht="12.75">
      <c r="A3" t="s">
        <v>140</v>
      </c>
      <c r="B3" s="12">
        <v>4</v>
      </c>
      <c r="C3" s="75" t="s">
        <v>159</v>
      </c>
    </row>
    <row r="4" spans="1:3" ht="12.75">
      <c r="A4" t="s">
        <v>28</v>
      </c>
      <c r="B4" s="2">
        <f>B2*B3</f>
        <v>268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12.4</v>
      </c>
      <c r="C7" s="72"/>
    </row>
    <row r="8" spans="1:3" ht="12.75">
      <c r="A8" s="1" t="s">
        <v>9</v>
      </c>
      <c r="B8" s="11">
        <v>23.7</v>
      </c>
      <c r="C8" s="72"/>
    </row>
    <row r="9" spans="1:3" ht="12.75">
      <c r="A9" s="1" t="s">
        <v>24</v>
      </c>
      <c r="B9" s="11">
        <v>9</v>
      </c>
      <c r="C9" s="72"/>
    </row>
    <row r="10" spans="1:3" ht="12.75">
      <c r="A10" s="1" t="s">
        <v>10</v>
      </c>
      <c r="B10" s="11">
        <v>0</v>
      </c>
      <c r="C10" s="72"/>
    </row>
    <row r="11" spans="1:3" ht="12.75">
      <c r="A11" s="1" t="s">
        <v>12</v>
      </c>
      <c r="B11" s="11">
        <v>44.27</v>
      </c>
      <c r="C11" s="72"/>
    </row>
    <row r="12" spans="1:3" ht="12.75">
      <c r="A12" s="1" t="s">
        <v>11</v>
      </c>
      <c r="B12" s="11">
        <v>14.3</v>
      </c>
      <c r="C12" s="72"/>
    </row>
    <row r="13" spans="1:3" ht="12.75">
      <c r="A13" s="1" t="s">
        <v>13</v>
      </c>
      <c r="B13" s="11">
        <v>10.41</v>
      </c>
      <c r="C13" s="72"/>
    </row>
    <row r="14" spans="1:3" ht="12.75">
      <c r="A14" s="1" t="s">
        <v>14</v>
      </c>
      <c r="B14" s="11">
        <v>18.36</v>
      </c>
      <c r="C14" s="72"/>
    </row>
    <row r="15" spans="1:3" ht="12.75">
      <c r="A15" s="1" t="s">
        <v>15</v>
      </c>
      <c r="B15" s="11">
        <v>0</v>
      </c>
      <c r="C15" s="72"/>
    </row>
    <row r="16" spans="1:3" ht="12.75">
      <c r="A16" s="1" t="s">
        <v>16</v>
      </c>
      <c r="B16" s="11">
        <v>7.5</v>
      </c>
      <c r="C16" s="72"/>
    </row>
    <row r="17" spans="1:3" ht="12.75">
      <c r="A17" s="1" t="s">
        <v>17</v>
      </c>
      <c r="B17" s="12">
        <v>3.32</v>
      </c>
      <c r="C17" s="72"/>
    </row>
    <row r="18" spans="1:3" ht="12.75">
      <c r="A18" t="s">
        <v>2</v>
      </c>
      <c r="B18" s="2">
        <f>SUM(B7:B17)</f>
        <v>143.26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7.87</v>
      </c>
      <c r="C21" s="72"/>
    </row>
    <row r="22" spans="1:3" ht="12.75">
      <c r="A22" s="1" t="s">
        <v>19</v>
      </c>
      <c r="B22" s="7">
        <v>21.59</v>
      </c>
      <c r="C22" s="72"/>
    </row>
    <row r="23" spans="1:3" ht="12.75">
      <c r="A23" s="1" t="s">
        <v>20</v>
      </c>
      <c r="B23" s="7">
        <v>12.32</v>
      </c>
      <c r="C23" s="72"/>
    </row>
    <row r="24" spans="1:3" ht="12.75">
      <c r="A24" s="1" t="s">
        <v>21</v>
      </c>
      <c r="B24" s="8">
        <v>58</v>
      </c>
      <c r="C24" s="72"/>
    </row>
    <row r="25" spans="1:3" ht="12.75">
      <c r="A25" t="s">
        <v>4</v>
      </c>
      <c r="B25" s="2">
        <f>SUM(B21:B24)</f>
        <v>99.78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243.04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24.960000000000008</v>
      </c>
      <c r="C29" s="72"/>
    </row>
    <row r="30" spans="2:3" ht="12.75">
      <c r="B30" s="2"/>
      <c r="C30" s="72"/>
    </row>
    <row r="31" spans="1:3" ht="12.75">
      <c r="A31" t="s">
        <v>6</v>
      </c>
      <c r="B31" s="23" t="s">
        <v>7</v>
      </c>
      <c r="C31" s="72"/>
    </row>
    <row r="32" spans="1:3" ht="12.75">
      <c r="A32" s="1" t="s">
        <v>22</v>
      </c>
      <c r="B32" s="2">
        <f>B18/B2</f>
        <v>2.1382089552238805</v>
      </c>
      <c r="C32" s="72"/>
    </row>
    <row r="33" spans="1:3" ht="12.75">
      <c r="A33" t="s">
        <v>23</v>
      </c>
      <c r="B33" s="2">
        <f>B25/B2</f>
        <v>1.4892537313432836</v>
      </c>
      <c r="C33" s="72"/>
    </row>
    <row r="34" spans="1:3" ht="12.75">
      <c r="A34" t="s">
        <v>27</v>
      </c>
      <c r="B34" s="2">
        <f>B27/B2</f>
        <v>3.627462686567164</v>
      </c>
      <c r="C34" s="72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35</v>
      </c>
      <c r="B1" s="22" t="s">
        <v>0</v>
      </c>
      <c r="C1" s="74" t="s">
        <v>30</v>
      </c>
    </row>
    <row r="2" spans="1:3" ht="12.75">
      <c r="A2" t="s">
        <v>29</v>
      </c>
      <c r="B2" s="9">
        <v>100</v>
      </c>
      <c r="C2" s="72"/>
    </row>
    <row r="3" spans="1:3" ht="12.75">
      <c r="A3" t="s">
        <v>140</v>
      </c>
      <c r="B3" s="12">
        <v>3.3</v>
      </c>
      <c r="C3" s="72"/>
    </row>
    <row r="4" spans="1:3" ht="12.75">
      <c r="A4" t="s">
        <v>28</v>
      </c>
      <c r="B4" s="2">
        <f>B2*B3</f>
        <v>330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76.85</v>
      </c>
      <c r="C7" s="72"/>
    </row>
    <row r="8" spans="1:3" ht="12.75">
      <c r="A8" s="1" t="s">
        <v>9</v>
      </c>
      <c r="B8" s="11">
        <v>20</v>
      </c>
      <c r="C8" s="72"/>
    </row>
    <row r="9" spans="1:3" ht="12.75">
      <c r="A9" s="1" t="s">
        <v>24</v>
      </c>
      <c r="B9" s="11">
        <v>0</v>
      </c>
      <c r="C9" s="72"/>
    </row>
    <row r="10" spans="1:3" ht="12.75">
      <c r="A10" s="1" t="s">
        <v>10</v>
      </c>
      <c r="B10" s="11">
        <v>0</v>
      </c>
      <c r="C10" s="72"/>
    </row>
    <row r="11" spans="1:3" ht="12.75">
      <c r="A11" s="1" t="s">
        <v>12</v>
      </c>
      <c r="B11" s="11">
        <v>56.97</v>
      </c>
      <c r="C11" s="72"/>
    </row>
    <row r="12" spans="1:3" ht="12.75">
      <c r="A12" s="1" t="s">
        <v>11</v>
      </c>
      <c r="B12" s="11">
        <v>17</v>
      </c>
      <c r="C12" s="72"/>
    </row>
    <row r="13" spans="1:3" ht="12.75">
      <c r="A13" s="1" t="s">
        <v>13</v>
      </c>
      <c r="B13" s="11">
        <v>13.8</v>
      </c>
      <c r="C13" s="72"/>
    </row>
    <row r="14" spans="1:3" ht="12.75">
      <c r="A14" s="1" t="s">
        <v>14</v>
      </c>
      <c r="B14" s="11">
        <v>21.39</v>
      </c>
      <c r="C14" s="72"/>
    </row>
    <row r="15" spans="1:3" ht="12.75">
      <c r="A15" s="1" t="s">
        <v>15</v>
      </c>
      <c r="B15" s="11">
        <v>18</v>
      </c>
      <c r="C15" s="72"/>
    </row>
    <row r="16" spans="1:3" ht="12.75">
      <c r="A16" s="1" t="s">
        <v>16</v>
      </c>
      <c r="B16" s="11">
        <v>7.5</v>
      </c>
      <c r="C16" s="72"/>
    </row>
    <row r="17" spans="1:3" ht="12.75">
      <c r="A17" s="1" t="s">
        <v>17</v>
      </c>
      <c r="B17" s="12">
        <v>5.5</v>
      </c>
      <c r="C17" s="72"/>
    </row>
    <row r="18" spans="1:3" ht="12.75">
      <c r="A18" t="s">
        <v>2</v>
      </c>
      <c r="B18" s="2">
        <f>SUM(B7:B17)</f>
        <v>237.01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9.59</v>
      </c>
      <c r="C21" s="72"/>
    </row>
    <row r="22" spans="1:3" ht="12.75">
      <c r="A22" s="1" t="s">
        <v>19</v>
      </c>
      <c r="B22" s="7">
        <v>31</v>
      </c>
      <c r="C22" s="72"/>
    </row>
    <row r="23" spans="1:3" ht="12.75">
      <c r="A23" s="1" t="s">
        <v>20</v>
      </c>
      <c r="B23" s="7">
        <v>17.17</v>
      </c>
      <c r="C23" s="72"/>
    </row>
    <row r="24" spans="1:3" ht="12.75">
      <c r="A24" s="1" t="s">
        <v>21</v>
      </c>
      <c r="B24" s="8">
        <v>58</v>
      </c>
      <c r="C24" s="72"/>
    </row>
    <row r="25" spans="1:3" ht="12.75">
      <c r="A25" t="s">
        <v>4</v>
      </c>
      <c r="B25" s="2">
        <f>SUM(B21:B24)</f>
        <v>115.76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352.77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-22.769999999999982</v>
      </c>
      <c r="C29" s="72"/>
    </row>
    <row r="30" spans="2:3" ht="12.75">
      <c r="B30" s="2"/>
      <c r="C30" s="72"/>
    </row>
    <row r="31" spans="1:3" ht="12.75">
      <c r="A31" t="s">
        <v>6</v>
      </c>
      <c r="B31" s="23" t="s">
        <v>7</v>
      </c>
      <c r="C31" s="72"/>
    </row>
    <row r="32" spans="1:3" ht="12.75">
      <c r="A32" s="1" t="s">
        <v>22</v>
      </c>
      <c r="B32" s="2">
        <f>B18/B2</f>
        <v>2.3701</v>
      </c>
      <c r="C32" s="72"/>
    </row>
    <row r="33" spans="1:3" ht="12.75">
      <c r="A33" t="s">
        <v>23</v>
      </c>
      <c r="B33" s="2">
        <f>B25/B2</f>
        <v>1.1576</v>
      </c>
      <c r="C33" s="72"/>
    </row>
    <row r="34" spans="1:3" ht="12.75">
      <c r="A34" t="s">
        <v>27</v>
      </c>
      <c r="B34" s="2">
        <f>B27/B2</f>
        <v>3.5277</v>
      </c>
      <c r="C34" s="72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36</v>
      </c>
      <c r="B1" s="22" t="s">
        <v>0</v>
      </c>
      <c r="C1" s="74" t="s">
        <v>30</v>
      </c>
    </row>
    <row r="2" spans="1:3" ht="12.75">
      <c r="A2" t="s">
        <v>29</v>
      </c>
      <c r="B2" s="9">
        <v>29</v>
      </c>
      <c r="C2" s="72"/>
    </row>
    <row r="3" spans="1:3" ht="12.75">
      <c r="A3" t="s">
        <v>140</v>
      </c>
      <c r="B3" s="12">
        <v>8.8</v>
      </c>
      <c r="C3" s="72"/>
    </row>
    <row r="4" spans="1:3" ht="12.75">
      <c r="A4" t="s">
        <v>28</v>
      </c>
      <c r="B4" s="2">
        <f>B2*B3</f>
        <v>255.20000000000002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65.75</v>
      </c>
      <c r="C7" s="72" t="s">
        <v>145</v>
      </c>
    </row>
    <row r="8" spans="1:3" ht="12.75">
      <c r="A8" s="1" t="s">
        <v>9</v>
      </c>
      <c r="B8" s="11">
        <v>20</v>
      </c>
      <c r="C8" s="72"/>
    </row>
    <row r="9" spans="1:3" ht="12.75">
      <c r="A9" s="1" t="s">
        <v>24</v>
      </c>
      <c r="B9" s="11">
        <v>0</v>
      </c>
      <c r="C9" s="72"/>
    </row>
    <row r="10" spans="1:3" ht="12.75">
      <c r="A10" s="1" t="s">
        <v>10</v>
      </c>
      <c r="B10" s="11">
        <v>4</v>
      </c>
      <c r="C10" s="72" t="s">
        <v>133</v>
      </c>
    </row>
    <row r="11" spans="1:3" ht="12.75">
      <c r="A11" s="1" t="s">
        <v>12</v>
      </c>
      <c r="B11" s="11">
        <v>4.05</v>
      </c>
      <c r="C11" s="72"/>
    </row>
    <row r="12" spans="1:3" ht="12.75">
      <c r="A12" s="1" t="s">
        <v>11</v>
      </c>
      <c r="B12" s="11">
        <v>19.6</v>
      </c>
      <c r="C12" s="72"/>
    </row>
    <row r="13" spans="1:3" ht="12.75">
      <c r="A13" s="1" t="s">
        <v>13</v>
      </c>
      <c r="B13" s="11">
        <v>8.76</v>
      </c>
      <c r="C13" s="72"/>
    </row>
    <row r="14" spans="1:3" ht="12.75">
      <c r="A14" s="1" t="s">
        <v>14</v>
      </c>
      <c r="B14" s="11">
        <v>17.16</v>
      </c>
      <c r="C14" s="72"/>
    </row>
    <row r="15" spans="1:3" ht="12.75">
      <c r="A15" s="1" t="s">
        <v>15</v>
      </c>
      <c r="B15" s="11">
        <v>0</v>
      </c>
      <c r="C15" s="72"/>
    </row>
    <row r="16" spans="1:3" ht="12.75">
      <c r="A16" s="1" t="s">
        <v>16</v>
      </c>
      <c r="B16" s="11">
        <v>4.75</v>
      </c>
      <c r="C16" s="72"/>
    </row>
    <row r="17" spans="1:3" ht="12.75">
      <c r="A17" s="1" t="s">
        <v>17</v>
      </c>
      <c r="B17" s="12">
        <v>3.42</v>
      </c>
      <c r="C17" s="72"/>
    </row>
    <row r="18" spans="1:3" ht="12.75">
      <c r="A18" t="s">
        <v>2</v>
      </c>
      <c r="B18" s="2">
        <f>SUM(B7:B17)</f>
        <v>147.49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7.21</v>
      </c>
      <c r="C21" s="72"/>
    </row>
    <row r="22" spans="1:3" ht="12.75">
      <c r="A22" s="1" t="s">
        <v>19</v>
      </c>
      <c r="B22" s="7">
        <v>20.47</v>
      </c>
      <c r="C22" s="72"/>
    </row>
    <row r="23" spans="1:3" ht="12.75">
      <c r="A23" s="1" t="s">
        <v>20</v>
      </c>
      <c r="B23" s="7">
        <v>11.4</v>
      </c>
      <c r="C23" s="72"/>
    </row>
    <row r="24" spans="1:3" ht="12.75">
      <c r="A24" s="1" t="s">
        <v>21</v>
      </c>
      <c r="B24" s="8">
        <v>58</v>
      </c>
      <c r="C24" s="72"/>
    </row>
    <row r="25" spans="1:3" ht="12.75">
      <c r="A25" t="s">
        <v>4</v>
      </c>
      <c r="B25" s="2">
        <f>SUM(B21:B24)</f>
        <v>97.08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244.57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10.630000000000024</v>
      </c>
      <c r="C29" s="72"/>
    </row>
    <row r="30" spans="2:3" ht="12.75">
      <c r="B30" s="2"/>
      <c r="C30" s="72"/>
    </row>
    <row r="31" spans="1:3" ht="12.75">
      <c r="A31" t="s">
        <v>6</v>
      </c>
      <c r="B31" s="23" t="s">
        <v>7</v>
      </c>
      <c r="C31" s="72"/>
    </row>
    <row r="32" spans="1:3" ht="12.75">
      <c r="A32" s="1" t="s">
        <v>22</v>
      </c>
      <c r="B32" s="2">
        <f>B18/B2</f>
        <v>5.085862068965517</v>
      </c>
      <c r="C32" s="72"/>
    </row>
    <row r="33" spans="1:3" ht="12.75">
      <c r="A33" t="s">
        <v>23</v>
      </c>
      <c r="B33" s="2">
        <f>B25/B2</f>
        <v>3.3475862068965516</v>
      </c>
      <c r="C33" s="72"/>
    </row>
    <row r="34" spans="1:3" ht="12.75">
      <c r="A34" t="s">
        <v>27</v>
      </c>
      <c r="B34" s="2">
        <f>B27/B2</f>
        <v>8.43344827586207</v>
      </c>
      <c r="C34" s="72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37</v>
      </c>
      <c r="B1" s="22" t="s">
        <v>0</v>
      </c>
      <c r="C1" s="74" t="s">
        <v>30</v>
      </c>
    </row>
    <row r="2" spans="1:3" ht="12.75">
      <c r="A2" t="s">
        <v>29</v>
      </c>
      <c r="B2" s="9">
        <v>1520</v>
      </c>
      <c r="C2" s="72"/>
    </row>
    <row r="3" spans="1:3" ht="12.75">
      <c r="A3" t="s">
        <v>140</v>
      </c>
      <c r="B3" s="10">
        <v>0.24</v>
      </c>
      <c r="C3" s="72"/>
    </row>
    <row r="4" spans="1:3" ht="12.75">
      <c r="A4" t="s">
        <v>28</v>
      </c>
      <c r="B4" s="2">
        <f>B2*B3</f>
        <v>364.8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56.1</v>
      </c>
      <c r="C7" s="72"/>
    </row>
    <row r="8" spans="1:3" ht="12.75">
      <c r="A8" s="1" t="s">
        <v>9</v>
      </c>
      <c r="B8" s="11">
        <v>45.8</v>
      </c>
      <c r="C8" s="72" t="s">
        <v>134</v>
      </c>
    </row>
    <row r="9" spans="1:3" ht="12.75">
      <c r="A9" s="1" t="s">
        <v>24</v>
      </c>
      <c r="B9" s="11">
        <v>20</v>
      </c>
      <c r="C9" s="75" t="s">
        <v>154</v>
      </c>
    </row>
    <row r="10" spans="1:3" ht="12.75">
      <c r="A10" s="1" t="s">
        <v>10</v>
      </c>
      <c r="B10" s="11">
        <v>0</v>
      </c>
      <c r="C10" s="72"/>
    </row>
    <row r="11" spans="1:3" ht="12.75">
      <c r="A11" s="1" t="s">
        <v>12</v>
      </c>
      <c r="B11" s="11">
        <v>29.87</v>
      </c>
      <c r="C11" s="72"/>
    </row>
    <row r="12" spans="1:3" ht="12.75">
      <c r="A12" s="1" t="s">
        <v>11</v>
      </c>
      <c r="B12" s="11">
        <v>18.8</v>
      </c>
      <c r="C12" s="72"/>
    </row>
    <row r="13" spans="1:3" ht="12.75">
      <c r="A13" s="1" t="s">
        <v>13</v>
      </c>
      <c r="B13" s="11">
        <v>11.89</v>
      </c>
      <c r="C13" s="72"/>
    </row>
    <row r="14" spans="1:3" ht="12.75">
      <c r="A14" s="1" t="s">
        <v>14</v>
      </c>
      <c r="B14" s="11">
        <v>21.62</v>
      </c>
      <c r="C14" s="72"/>
    </row>
    <row r="15" spans="1:3" ht="12.75">
      <c r="A15" s="1" t="s">
        <v>15</v>
      </c>
      <c r="B15" s="11">
        <v>0</v>
      </c>
      <c r="C15" s="72"/>
    </row>
    <row r="16" spans="1:3" ht="12.75">
      <c r="A16" s="1" t="s">
        <v>16</v>
      </c>
      <c r="B16" s="11">
        <v>12.75</v>
      </c>
      <c r="C16" s="72"/>
    </row>
    <row r="17" spans="1:3" ht="12.75">
      <c r="A17" s="1" t="s">
        <v>17</v>
      </c>
      <c r="B17" s="12">
        <v>5.15</v>
      </c>
      <c r="C17" s="72"/>
    </row>
    <row r="18" spans="1:3" ht="12.75">
      <c r="A18" t="s">
        <v>2</v>
      </c>
      <c r="B18" s="2">
        <f>SUM(B7:B17)</f>
        <v>221.98000000000005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8.34</v>
      </c>
      <c r="C21" s="72"/>
    </row>
    <row r="22" spans="1:3" ht="12.75">
      <c r="A22" s="1" t="s">
        <v>19</v>
      </c>
      <c r="B22" s="7">
        <v>26.93</v>
      </c>
      <c r="C22" s="72"/>
    </row>
    <row r="23" spans="1:3" ht="12.75">
      <c r="A23" s="1" t="s">
        <v>20</v>
      </c>
      <c r="B23" s="7">
        <v>15.28</v>
      </c>
      <c r="C23" s="72"/>
    </row>
    <row r="24" spans="1:3" ht="12.75">
      <c r="A24" s="1" t="s">
        <v>21</v>
      </c>
      <c r="B24" s="8">
        <v>58</v>
      </c>
      <c r="C24" s="72"/>
    </row>
    <row r="25" spans="1:3" ht="12.75">
      <c r="A25" t="s">
        <v>4</v>
      </c>
      <c r="B25" s="2">
        <f>SUM(B21:B24)</f>
        <v>108.55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330.53000000000003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34.26999999999998</v>
      </c>
      <c r="C29" s="72"/>
    </row>
    <row r="30" spans="2:3" ht="12.75">
      <c r="B30" s="2"/>
      <c r="C30" s="72"/>
    </row>
    <row r="31" spans="1:3" ht="12.75">
      <c r="A31" t="s">
        <v>6</v>
      </c>
      <c r="B31" s="23" t="s">
        <v>38</v>
      </c>
      <c r="C31" s="72"/>
    </row>
    <row r="32" spans="1:3" ht="12.75">
      <c r="A32" s="1" t="s">
        <v>22</v>
      </c>
      <c r="B32" s="13">
        <f>B18/B2</f>
        <v>0.14603947368421055</v>
      </c>
      <c r="C32" s="72"/>
    </row>
    <row r="33" spans="1:3" ht="12.75">
      <c r="A33" t="s">
        <v>23</v>
      </c>
      <c r="B33" s="13">
        <f>B25/B2</f>
        <v>0.07141447368421053</v>
      </c>
      <c r="C33" s="72"/>
    </row>
    <row r="34" spans="1:3" ht="12.75">
      <c r="A34" t="s">
        <v>27</v>
      </c>
      <c r="B34" s="13">
        <f>B27/B2</f>
        <v>0.21745394736842108</v>
      </c>
      <c r="C34" s="72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39</v>
      </c>
      <c r="B1" s="22" t="s">
        <v>0</v>
      </c>
      <c r="C1" s="74" t="s">
        <v>30</v>
      </c>
    </row>
    <row r="2" spans="1:3" ht="12.75">
      <c r="A2" t="s">
        <v>29</v>
      </c>
      <c r="B2" s="9">
        <v>1480</v>
      </c>
      <c r="C2" s="72"/>
    </row>
    <row r="3" spans="1:3" ht="12.75">
      <c r="A3" t="s">
        <v>140</v>
      </c>
      <c r="B3" s="10">
        <v>0.171</v>
      </c>
      <c r="C3" s="72"/>
    </row>
    <row r="4" spans="1:3" ht="12.75">
      <c r="A4" t="s">
        <v>28</v>
      </c>
      <c r="B4" s="2">
        <f>B2*B3</f>
        <v>253.08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33</v>
      </c>
      <c r="C7" s="75"/>
    </row>
    <row r="8" spans="1:3" ht="12.75">
      <c r="A8" s="1" t="s">
        <v>9</v>
      </c>
      <c r="B8" s="11">
        <v>33.2</v>
      </c>
      <c r="C8" s="72"/>
    </row>
    <row r="9" spans="1:3" ht="12.75">
      <c r="A9" s="1" t="s">
        <v>24</v>
      </c>
      <c r="B9" s="11">
        <v>0</v>
      </c>
      <c r="C9" s="75" t="s">
        <v>141</v>
      </c>
    </row>
    <row r="10" spans="1:3" ht="12.75">
      <c r="A10" s="1" t="s">
        <v>10</v>
      </c>
      <c r="B10" s="11">
        <v>6</v>
      </c>
      <c r="C10" s="72" t="s">
        <v>135</v>
      </c>
    </row>
    <row r="11" spans="1:3" ht="12.75">
      <c r="A11" s="1" t="s">
        <v>12</v>
      </c>
      <c r="B11" s="11">
        <v>28.47</v>
      </c>
      <c r="C11" s="72"/>
    </row>
    <row r="12" spans="1:3" ht="12.75">
      <c r="A12" s="1" t="s">
        <v>11</v>
      </c>
      <c r="B12" s="11">
        <v>13.4</v>
      </c>
      <c r="C12" s="72"/>
    </row>
    <row r="13" spans="1:3" ht="12.75">
      <c r="A13" s="1" t="s">
        <v>13</v>
      </c>
      <c r="B13" s="11">
        <v>10.06</v>
      </c>
      <c r="C13" s="72"/>
    </row>
    <row r="14" spans="1:3" ht="12.75">
      <c r="A14" s="1" t="s">
        <v>14</v>
      </c>
      <c r="B14" s="11">
        <v>17.6</v>
      </c>
      <c r="C14" s="72"/>
    </row>
    <row r="15" spans="1:3" ht="12.75">
      <c r="A15" s="1" t="s">
        <v>15</v>
      </c>
      <c r="B15" s="11">
        <v>4.44</v>
      </c>
      <c r="C15" s="72"/>
    </row>
    <row r="16" spans="1:3" ht="12.75">
      <c r="A16" s="1" t="s">
        <v>16</v>
      </c>
      <c r="B16" s="11">
        <v>15.5</v>
      </c>
      <c r="C16" s="72"/>
    </row>
    <row r="17" spans="1:3" ht="12.75">
      <c r="A17" s="1" t="s">
        <v>17</v>
      </c>
      <c r="B17" s="12">
        <v>3.84</v>
      </c>
      <c r="C17" s="72"/>
    </row>
    <row r="18" spans="1:3" ht="12.75">
      <c r="A18" t="s">
        <v>2</v>
      </c>
      <c r="B18" s="2">
        <f>SUM(B7:B17)</f>
        <v>165.51000000000002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7.86</v>
      </c>
      <c r="C21" s="72"/>
    </row>
    <row r="22" spans="1:3" ht="12.75">
      <c r="A22" s="1" t="s">
        <v>19</v>
      </c>
      <c r="B22" s="7">
        <v>22.1</v>
      </c>
      <c r="C22" s="72"/>
    </row>
    <row r="23" spans="1:3" ht="12.75">
      <c r="A23" s="1" t="s">
        <v>20</v>
      </c>
      <c r="B23" s="7">
        <v>12.99</v>
      </c>
      <c r="C23" s="72"/>
    </row>
    <row r="24" spans="1:3" ht="12.75">
      <c r="A24" s="1" t="s">
        <v>21</v>
      </c>
      <c r="B24" s="8">
        <v>58</v>
      </c>
      <c r="C24" s="72"/>
    </row>
    <row r="25" spans="1:3" ht="12.75">
      <c r="A25" t="s">
        <v>4</v>
      </c>
      <c r="B25" s="2">
        <f>SUM(B21:B24)</f>
        <v>100.95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266.46000000000004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-13.380000000000024</v>
      </c>
      <c r="C29" s="72"/>
    </row>
    <row r="30" spans="2:3" ht="12.75">
      <c r="B30" s="2"/>
      <c r="C30" s="72"/>
    </row>
    <row r="31" spans="1:3" ht="12.75">
      <c r="A31" t="s">
        <v>6</v>
      </c>
      <c r="B31" s="23" t="s">
        <v>38</v>
      </c>
      <c r="C31" s="72"/>
    </row>
    <row r="32" spans="1:3" ht="12.75">
      <c r="A32" s="1" t="s">
        <v>22</v>
      </c>
      <c r="B32" s="13">
        <f>B18/B2</f>
        <v>0.1118310810810811</v>
      </c>
      <c r="C32" s="72"/>
    </row>
    <row r="33" spans="1:3" ht="12.75">
      <c r="A33" t="s">
        <v>23</v>
      </c>
      <c r="B33" s="13">
        <f>B25/B2</f>
        <v>0.06820945945945946</v>
      </c>
      <c r="C33" s="72"/>
    </row>
    <row r="34" spans="1:3" ht="12.75">
      <c r="A34" t="s">
        <v>27</v>
      </c>
      <c r="B34" s="13">
        <f>B27/B2</f>
        <v>0.18004054054054056</v>
      </c>
      <c r="C34" s="72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Andrew Swenson</cp:lastModifiedBy>
  <cp:lastPrinted>2009-12-11T22:45:59Z</cp:lastPrinted>
  <dcterms:created xsi:type="dcterms:W3CDTF">2005-01-10T15:34:54Z</dcterms:created>
  <dcterms:modified xsi:type="dcterms:W3CDTF">2016-12-30T05:12:33Z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