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ckenzie.alexander\Desktop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6" i="1" l="1"/>
  <c r="E85" i="1"/>
  <c r="E84" i="1"/>
  <c r="E83" i="1"/>
  <c r="E82" i="1"/>
  <c r="E81" i="1"/>
  <c r="E80" i="1"/>
  <c r="E79" i="1"/>
  <c r="E77" i="1"/>
  <c r="E76" i="1"/>
  <c r="E75" i="1"/>
  <c r="E74" i="1"/>
  <c r="E73" i="1"/>
  <c r="E72" i="1"/>
  <c r="E71" i="1"/>
  <c r="E70" i="1"/>
  <c r="E69" i="1"/>
  <c r="E68" i="1"/>
  <c r="E67" i="1"/>
  <c r="E65" i="1"/>
  <c r="E64" i="1"/>
  <c r="E63" i="1"/>
  <c r="E61" i="1"/>
  <c r="E60" i="1"/>
  <c r="E59" i="1"/>
  <c r="E58" i="1"/>
  <c r="E56" i="1"/>
  <c r="E55" i="1"/>
  <c r="E54" i="1"/>
  <c r="E53" i="1"/>
  <c r="E52" i="1"/>
  <c r="E51" i="1"/>
  <c r="E50" i="1"/>
  <c r="E49" i="1"/>
  <c r="E47" i="1"/>
  <c r="E46" i="1"/>
  <c r="E45" i="1"/>
  <c r="E44" i="1"/>
  <c r="E41" i="1"/>
  <c r="E40" i="1"/>
  <c r="E39" i="1"/>
  <c r="E38" i="1"/>
  <c r="E37" i="1"/>
  <c r="E36" i="1"/>
  <c r="E35" i="1"/>
  <c r="E34" i="1"/>
  <c r="E31" i="1"/>
  <c r="E26" i="1"/>
  <c r="E24" i="1"/>
  <c r="E21" i="1"/>
  <c r="E20" i="1"/>
  <c r="E19" i="1"/>
  <c r="E17" i="1"/>
  <c r="E16" i="1"/>
  <c r="E14" i="1"/>
  <c r="E13" i="1"/>
  <c r="E12" i="1"/>
  <c r="E10" i="1"/>
  <c r="E9" i="1"/>
  <c r="E5" i="1"/>
  <c r="E4" i="1"/>
  <c r="E3" i="1"/>
</calcChain>
</file>

<file path=xl/sharedStrings.xml><?xml version="1.0" encoding="utf-8"?>
<sst xmlns="http://schemas.openxmlformats.org/spreadsheetml/2006/main" count="518" uniqueCount="259">
  <si>
    <t>Species</t>
  </si>
  <si>
    <t>Site name</t>
  </si>
  <si>
    <t>Current #</t>
  </si>
  <si>
    <t>Original #</t>
  </si>
  <si>
    <t>Survival</t>
  </si>
  <si>
    <t>Browse</t>
  </si>
  <si>
    <t>Weed Competition</t>
  </si>
  <si>
    <t>Tubes</t>
  </si>
  <si>
    <t>Herbicide damage</t>
  </si>
  <si>
    <t>Fabric</t>
  </si>
  <si>
    <t>Year Planted</t>
  </si>
  <si>
    <t>Notes</t>
  </si>
  <si>
    <t>Manchurian ash</t>
  </si>
  <si>
    <t>A1</t>
  </si>
  <si>
    <t xml:space="preserve">                                              </t>
  </si>
  <si>
    <t>Yes</t>
  </si>
  <si>
    <t>I401A</t>
  </si>
  <si>
    <t>I369A</t>
  </si>
  <si>
    <t>2kk</t>
  </si>
  <si>
    <t>Moderate management -multiple basal wounds from mowers, mowed between rows</t>
  </si>
  <si>
    <t>A2</t>
  </si>
  <si>
    <t>Light</t>
  </si>
  <si>
    <t>I412A</t>
  </si>
  <si>
    <t>G147F</t>
  </si>
  <si>
    <t>Well maintened, mowed between rows and pruned</t>
  </si>
  <si>
    <t>A3</t>
  </si>
  <si>
    <t>I229A</t>
  </si>
  <si>
    <t>I233A</t>
  </si>
  <si>
    <t>Low maintenance</t>
  </si>
  <si>
    <t>A4</t>
  </si>
  <si>
    <t>I389A</t>
  </si>
  <si>
    <t>No maintenance or signs of general care</t>
  </si>
  <si>
    <t>A5</t>
  </si>
  <si>
    <t>I468A</t>
  </si>
  <si>
    <t>I400A</t>
  </si>
  <si>
    <t>Autumn blaze maple</t>
  </si>
  <si>
    <t>A6</t>
  </si>
  <si>
    <t>G211A</t>
  </si>
  <si>
    <t>2KK, 2</t>
  </si>
  <si>
    <t>G229B</t>
  </si>
  <si>
    <t>3, 1</t>
  </si>
  <si>
    <t>Owner is worried about stem congestion within tubes</t>
  </si>
  <si>
    <t>A7</t>
  </si>
  <si>
    <t>G229A</t>
  </si>
  <si>
    <t>Well maintained, mowed and pruned - owner seemed proud of his trees</t>
  </si>
  <si>
    <t>A8</t>
  </si>
  <si>
    <t>F144B</t>
  </si>
  <si>
    <t>3, 8K</t>
  </si>
  <si>
    <t>F100A</t>
  </si>
  <si>
    <t>2KK, 10</t>
  </si>
  <si>
    <t>Well taken care of, mowed around withouth basal wounds and pruned nicely, more of an ornamental planting</t>
  </si>
  <si>
    <t>G143B</t>
  </si>
  <si>
    <t>A9</t>
  </si>
  <si>
    <t>G229C</t>
  </si>
  <si>
    <t>G233F</t>
  </si>
  <si>
    <t>10, 1</t>
  </si>
  <si>
    <t>No management</t>
  </si>
  <si>
    <t>A10</t>
  </si>
  <si>
    <t>Heavy</t>
  </si>
  <si>
    <t>G101A</t>
  </si>
  <si>
    <t>G143A</t>
  </si>
  <si>
    <t>Browsed to death</t>
  </si>
  <si>
    <t>Littleleaf Linden</t>
  </si>
  <si>
    <t>A11</t>
  </si>
  <si>
    <t xml:space="preserve">3, 1 </t>
  </si>
  <si>
    <t>G100A</t>
  </si>
  <si>
    <t>Flooding issues</t>
  </si>
  <si>
    <t>A12</t>
  </si>
  <si>
    <t>Medium</t>
  </si>
  <si>
    <t>Signs of management, mowed, weeded, watered when first planted as needed</t>
  </si>
  <si>
    <t>A13</t>
  </si>
  <si>
    <t>Cared for trees when first planted, mowed and weeded the area</t>
  </si>
  <si>
    <t>A14</t>
  </si>
  <si>
    <t>Extreme</t>
  </si>
  <si>
    <t>G143C</t>
  </si>
  <si>
    <t>G120A</t>
  </si>
  <si>
    <t>I383A</t>
  </si>
  <si>
    <t>Insect pest consuming leaves</t>
  </si>
  <si>
    <t>A15</t>
  </si>
  <si>
    <t>I215A</t>
  </si>
  <si>
    <t>9w</t>
  </si>
  <si>
    <t>I365B</t>
  </si>
  <si>
    <t>6g</t>
  </si>
  <si>
    <t>Cared for trees when first planted, hit hard by the wind and deer but cared less for them as other priorities rose</t>
  </si>
  <si>
    <t>A16</t>
  </si>
  <si>
    <t>I235A</t>
  </si>
  <si>
    <t>Low maintenance " I like to let my trees get wild"</t>
  </si>
  <si>
    <t>A17</t>
  </si>
  <si>
    <t>F101A</t>
  </si>
  <si>
    <t>F143B</t>
  </si>
  <si>
    <t>No major signs of general care currently but landowner said they kept an eye on and watered when first planted</t>
  </si>
  <si>
    <t>A18</t>
  </si>
  <si>
    <t>Some management- area was mowed and fenced off from livestock, signs of diseases or nutrient effects on leaves (yellowing with black spots) for south end of rows</t>
  </si>
  <si>
    <t>A19</t>
  </si>
  <si>
    <t>G584A</t>
  </si>
  <si>
    <t>6d</t>
  </si>
  <si>
    <t>G275A</t>
  </si>
  <si>
    <t>A20</t>
  </si>
  <si>
    <t>Black spots on leaves</t>
  </si>
  <si>
    <t>A21</t>
  </si>
  <si>
    <t>I336A</t>
  </si>
  <si>
    <t>9W</t>
  </si>
  <si>
    <t>I374A</t>
  </si>
  <si>
    <t>Salty and alkaline soil</t>
  </si>
  <si>
    <t>A22</t>
  </si>
  <si>
    <t>F216A</t>
  </si>
  <si>
    <t>F221A</t>
  </si>
  <si>
    <t>1, 4</t>
  </si>
  <si>
    <t>"Struggled to care for this planting (lack of time)"</t>
  </si>
  <si>
    <t>A23</t>
  </si>
  <si>
    <t xml:space="preserve">light </t>
  </si>
  <si>
    <t>G43A</t>
  </si>
  <si>
    <t>A24</t>
  </si>
  <si>
    <t>G711A</t>
  </si>
  <si>
    <t>Signs of deer rubs</t>
  </si>
  <si>
    <t>A25</t>
  </si>
  <si>
    <t>G147D</t>
  </si>
  <si>
    <t>10, 3, 1</t>
  </si>
  <si>
    <t>Livestock held in the area</t>
  </si>
  <si>
    <t>A26</t>
  </si>
  <si>
    <t>Yes - but removed</t>
  </si>
  <si>
    <t>I246A</t>
  </si>
  <si>
    <t>2, 9W</t>
  </si>
  <si>
    <t>Heavy light comp</t>
  </si>
  <si>
    <t>A27</t>
  </si>
  <si>
    <t>Low mainenance, area was mowed but not weeded or pruned</t>
  </si>
  <si>
    <t>A28</t>
  </si>
  <si>
    <t>G3A</t>
  </si>
  <si>
    <t xml:space="preserve">Low maintenance, area was very overgrown and no signs of prunning </t>
  </si>
  <si>
    <t>A29</t>
  </si>
  <si>
    <t>1, 2</t>
  </si>
  <si>
    <t xml:space="preserve">All multi-stemmed </t>
  </si>
  <si>
    <t>A30</t>
  </si>
  <si>
    <t>I317A</t>
  </si>
  <si>
    <t>2KK, 2K, 2</t>
  </si>
  <si>
    <t>Some management, trees started leaning from wind after taking tubes off but doesn't want to stake them</t>
  </si>
  <si>
    <t>A31</t>
  </si>
  <si>
    <t>I255A</t>
  </si>
  <si>
    <t>2, 2KK</t>
  </si>
  <si>
    <t xml:space="preserve">Some mamangement, area was mowed -Signs of chlorosis </t>
  </si>
  <si>
    <t>A32</t>
  </si>
  <si>
    <t>J220B</t>
  </si>
  <si>
    <t>Area was too wet, none survived</t>
  </si>
  <si>
    <t>A33</t>
  </si>
  <si>
    <t>9W, 2</t>
  </si>
  <si>
    <t>A34</t>
  </si>
  <si>
    <t>I379A</t>
  </si>
  <si>
    <t>Landowners took care of their trees as best as they could, mainly mowing and weeding - elderly</t>
  </si>
  <si>
    <t>A35</t>
  </si>
  <si>
    <t>Severe</t>
  </si>
  <si>
    <t>Mowed down by deer but also were flooded out</t>
  </si>
  <si>
    <t>A36</t>
  </si>
  <si>
    <t>8K</t>
  </si>
  <si>
    <t>F3A</t>
  </si>
  <si>
    <t>Attempted to be well mananged, landowner tried everything and really cared about his tree they just couldn't take the soil</t>
  </si>
  <si>
    <t>Silver maple</t>
  </si>
  <si>
    <t>A37</t>
  </si>
  <si>
    <t>Well maintained, landowners wife takes care of the trees regularaly, mowing, weeding, pruning</t>
  </si>
  <si>
    <t>A38</t>
  </si>
  <si>
    <t>I219A</t>
  </si>
  <si>
    <t xml:space="preserve">Multiple basal wounds </t>
  </si>
  <si>
    <t>A39</t>
  </si>
  <si>
    <t>I202A</t>
  </si>
  <si>
    <t>Heavy browsing prior to being tubed - were tubed one year after planting</t>
  </si>
  <si>
    <t>A40</t>
  </si>
  <si>
    <t>G330A</t>
  </si>
  <si>
    <t>2KK</t>
  </si>
  <si>
    <t xml:space="preserve">General care, mowing and pruning </t>
  </si>
  <si>
    <t>A41</t>
  </si>
  <si>
    <t>G194B</t>
  </si>
  <si>
    <t>G193C</t>
  </si>
  <si>
    <t>Attempted to manage as best as he could, mowed and weeds but deer are hitting them too hard</t>
  </si>
  <si>
    <t>Area flooded out</t>
  </si>
  <si>
    <t>A42</t>
  </si>
  <si>
    <t>I164C</t>
  </si>
  <si>
    <t>8K, 1</t>
  </si>
  <si>
    <t>I594A</t>
  </si>
  <si>
    <t>Light bark damage, most likely from deer rubbing</t>
  </si>
  <si>
    <t>A43</t>
  </si>
  <si>
    <t>G114B</t>
  </si>
  <si>
    <t>Low maintenance area is overgrown</t>
  </si>
  <si>
    <t>A44</t>
  </si>
  <si>
    <t>I370A</t>
  </si>
  <si>
    <t>I413A</t>
  </si>
  <si>
    <t>Some flooded out</t>
  </si>
  <si>
    <t>A45</t>
  </si>
  <si>
    <t>Heavy weed competition within tubes</t>
  </si>
  <si>
    <t>A46</t>
  </si>
  <si>
    <t>I201A</t>
  </si>
  <si>
    <t>Well managed- mowed, weeded, and pruned</t>
  </si>
  <si>
    <t>Noticable damage to trees from "bad weather' according to owner</t>
  </si>
  <si>
    <t>A47</t>
  </si>
  <si>
    <t>I220A</t>
  </si>
  <si>
    <t>Area became too wet</t>
  </si>
  <si>
    <t>A48</t>
  </si>
  <si>
    <t>A49</t>
  </si>
  <si>
    <t>I201B</t>
  </si>
  <si>
    <t>1K</t>
  </si>
  <si>
    <t>Trees in the middle of the row were taken out by a fallen tree</t>
  </si>
  <si>
    <t>A50</t>
  </si>
  <si>
    <t>1k</t>
  </si>
  <si>
    <t>A51</t>
  </si>
  <si>
    <t>Trees were planted but then had no maintenance afterwards and died</t>
  </si>
  <si>
    <t>No maintenance, landfill manager didn't even know they existed</t>
  </si>
  <si>
    <t>A52</t>
  </si>
  <si>
    <t>G2A</t>
  </si>
  <si>
    <t>All multistemmed</t>
  </si>
  <si>
    <t>A53</t>
  </si>
  <si>
    <t>No maintenance or general care</t>
  </si>
  <si>
    <t>A54</t>
  </si>
  <si>
    <t>F592F</t>
  </si>
  <si>
    <t>F315A</t>
  </si>
  <si>
    <t>A55</t>
  </si>
  <si>
    <t>I601A</t>
  </si>
  <si>
    <t>Princeton Elm</t>
  </si>
  <si>
    <t>A56</t>
  </si>
  <si>
    <t>I157A</t>
  </si>
  <si>
    <t>10, 2</t>
  </si>
  <si>
    <t>I176A</t>
  </si>
  <si>
    <t>Area was mowed and weeded, also fenced and protected fgrom livestock</t>
  </si>
  <si>
    <t>A57</t>
  </si>
  <si>
    <t xml:space="preserve">Yes </t>
  </si>
  <si>
    <t>I477A</t>
  </si>
  <si>
    <t>Heavy weed comp in tubes</t>
  </si>
  <si>
    <t>A58</t>
  </si>
  <si>
    <t xml:space="preserve">I119A </t>
  </si>
  <si>
    <t>Main stem in tubes were dead, new suckers at bases</t>
  </si>
  <si>
    <t>A59</t>
  </si>
  <si>
    <t>Heavy light comp from surrounding tree rows</t>
  </si>
  <si>
    <t>A60</t>
  </si>
  <si>
    <t>Landowner is trying their best to keep their trees alive, shelterbelt for new home. Prunes, mows and waters as needed- soil is taking a toll on the trees though</t>
  </si>
  <si>
    <t>Some management, tilled between rows</t>
  </si>
  <si>
    <t>A61</t>
  </si>
  <si>
    <t>6G</t>
  </si>
  <si>
    <t>No mantenance, planted the trees and other priorities took over</t>
  </si>
  <si>
    <t>Area flooded</t>
  </si>
  <si>
    <t>A62</t>
  </si>
  <si>
    <t>I119A</t>
  </si>
  <si>
    <t>Questionable maintance? Area was extremely dry and tree tubes were very overgrown with weeds</t>
  </si>
  <si>
    <t>A63</t>
  </si>
  <si>
    <t>I312A</t>
  </si>
  <si>
    <t>Area was not managed at all, very overgrown between rows and inside tubes, landowner was really let down by their failure</t>
  </si>
  <si>
    <t>Some management- signs of mowing in the past</t>
  </si>
  <si>
    <t>A64</t>
  </si>
  <si>
    <t>G230B</t>
  </si>
  <si>
    <t>Planted near the homestead</t>
  </si>
  <si>
    <t>A65</t>
  </si>
  <si>
    <t>G212A</t>
  </si>
  <si>
    <t>Too wet</t>
  </si>
  <si>
    <t>A66</t>
  </si>
  <si>
    <t>Mowed down by deer</t>
  </si>
  <si>
    <t>A67</t>
  </si>
  <si>
    <t>G343A</t>
  </si>
  <si>
    <t>Primary Soil Type</t>
  </si>
  <si>
    <t>Primary CTSG</t>
  </si>
  <si>
    <t>Secondary Soil Type</t>
  </si>
  <si>
    <t>Secondary CTSG</t>
  </si>
  <si>
    <t>Black walnut</t>
  </si>
  <si>
    <r>
      <t xml:space="preserve">Eastern ND </t>
    </r>
    <r>
      <rPr>
        <sz val="12"/>
        <color theme="1"/>
        <rFont val="Calibri"/>
        <family val="2"/>
        <scheme val="minor"/>
      </rPr>
      <t>(MLRAs: 55A, 55B, 56, 102A)</t>
    </r>
    <r>
      <rPr>
        <b/>
        <sz val="22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</si>
</sst>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Fill="1"/>
    <xf numFmtId="0" fontId="0" fillId="0" borderId="0" xfId="0" applyAlignment="1">
      <alignment horizontal="center"/>
    </xf>
    <xf numFmtId="9" fontId="0" fillId="0" borderId="0" xfId="0" applyNumberFormat="1" applyFill="1"/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9" fontId="0" fillId="0" borderId="0" xfId="1" applyFont="1" applyBorder="1"/>
    <xf numFmtId="0" fontId="0" fillId="0" borderId="0" xfId="0" applyFill="1" applyBorder="1"/>
    <xf numFmtId="9" fontId="0" fillId="0" borderId="0" xfId="0" applyNumberFormat="1"/>
    <xf numFmtId="9" fontId="0" fillId="0" borderId="0" xfId="1" applyFont="1"/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1" applyFont="1" applyBorder="1"/>
    <xf numFmtId="0" fontId="0" fillId="0" borderId="2" xfId="0" applyBorder="1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9" fontId="0" fillId="0" borderId="2" xfId="0" applyNumberFormat="1" applyBorder="1"/>
    <xf numFmtId="0" fontId="0" fillId="0" borderId="0" xfId="0" applyBorder="1" applyAlignment="1">
      <alignment horizontal="left"/>
    </xf>
    <xf numFmtId="9" fontId="0" fillId="0" borderId="0" xfId="1" applyFont="1" applyFill="1"/>
    <xf numFmtId="0" fontId="0" fillId="0" borderId="2" xfId="0" applyFill="1" applyBorder="1"/>
    <xf numFmtId="49" fontId="0" fillId="0" borderId="0" xfId="0" applyNumberFormat="1"/>
    <xf numFmtId="0" fontId="3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6"/>
  <sheetViews>
    <sheetView tabSelected="1" topLeftCell="A46" workbookViewId="0">
      <selection activeCell="I55" sqref="I55"/>
    </sheetView>
  </sheetViews>
  <sheetFormatPr defaultRowHeight="14.5" x14ac:dyDescent="0.35"/>
  <cols>
    <col min="1" max="1" width="20.1796875" bestFit="1" customWidth="1"/>
    <col min="2" max="2" width="11.453125" style="5" customWidth="1"/>
    <col min="3" max="3" width="10.54296875" style="24" customWidth="1"/>
    <col min="4" max="4" width="10.81640625" customWidth="1"/>
    <col min="5" max="5" width="9.453125" customWidth="1"/>
    <col min="6" max="6" width="8.453125" bestFit="1" customWidth="1"/>
    <col min="7" max="7" width="18.1796875" bestFit="1" customWidth="1"/>
    <col min="8" max="8" width="6.26953125" bestFit="1" customWidth="1"/>
    <col min="9" max="9" width="17.26953125" bestFit="1" customWidth="1"/>
    <col min="10" max="10" width="6.26953125" bestFit="1" customWidth="1"/>
    <col min="11" max="11" width="12.1796875" bestFit="1" customWidth="1"/>
    <col min="12" max="12" width="15.1796875" bestFit="1" customWidth="1"/>
    <col min="13" max="13" width="12" style="7" bestFit="1" customWidth="1"/>
    <col min="14" max="14" width="17.453125" bestFit="1" customWidth="1"/>
    <col min="15" max="15" width="14.26953125" style="7" bestFit="1" customWidth="1"/>
  </cols>
  <sheetData>
    <row r="1" spans="1:38" ht="28.5" x14ac:dyDescent="0.65">
      <c r="A1" s="25" t="s">
        <v>258</v>
      </c>
      <c r="G1" s="9"/>
      <c r="J1" s="9"/>
    </row>
    <row r="2" spans="1:38" s="1" customFormat="1" ht="15" thickBot="1" x14ac:dyDescent="0.4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3" t="s">
        <v>253</v>
      </c>
      <c r="M2" s="3" t="s">
        <v>254</v>
      </c>
      <c r="N2" s="3" t="s">
        <v>255</v>
      </c>
      <c r="O2" s="3" t="s">
        <v>256</v>
      </c>
      <c r="P2" s="3" t="s">
        <v>11</v>
      </c>
    </row>
    <row r="3" spans="1:38" x14ac:dyDescent="0.35">
      <c r="A3" s="4" t="s">
        <v>12</v>
      </c>
      <c r="B3" s="5" t="s">
        <v>13</v>
      </c>
      <c r="C3" s="4">
        <v>170</v>
      </c>
      <c r="D3" s="4">
        <v>210</v>
      </c>
      <c r="E3" s="6">
        <f>(C3/D3)</f>
        <v>0.80952380952380953</v>
      </c>
      <c r="F3" s="4" t="s">
        <v>14</v>
      </c>
      <c r="G3" s="4" t="s">
        <v>15</v>
      </c>
      <c r="I3" s="4"/>
      <c r="J3" t="s">
        <v>15</v>
      </c>
      <c r="K3">
        <v>2000</v>
      </c>
      <c r="L3" s="4" t="s">
        <v>16</v>
      </c>
      <c r="M3" s="7">
        <v>1</v>
      </c>
      <c r="N3" t="s">
        <v>17</v>
      </c>
      <c r="O3" s="7" t="s">
        <v>18</v>
      </c>
      <c r="P3" s="4" t="s">
        <v>19</v>
      </c>
    </row>
    <row r="4" spans="1:38" x14ac:dyDescent="0.35">
      <c r="B4" s="8" t="s">
        <v>20</v>
      </c>
      <c r="C4" s="9">
        <v>112</v>
      </c>
      <c r="D4" s="9">
        <v>159</v>
      </c>
      <c r="E4" s="10">
        <f>112/159</f>
        <v>0.70440251572327039</v>
      </c>
      <c r="F4" s="9"/>
      <c r="G4" s="9" t="s">
        <v>21</v>
      </c>
      <c r="H4" s="9"/>
      <c r="I4" s="9" t="s">
        <v>21</v>
      </c>
      <c r="J4" s="9" t="s">
        <v>15</v>
      </c>
      <c r="K4" s="9">
        <v>2002</v>
      </c>
      <c r="L4" s="11" t="s">
        <v>22</v>
      </c>
      <c r="M4" s="21">
        <v>3</v>
      </c>
      <c r="N4" s="11" t="s">
        <v>23</v>
      </c>
      <c r="O4" s="21">
        <v>10</v>
      </c>
      <c r="P4" s="9" t="s">
        <v>24</v>
      </c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</row>
    <row r="5" spans="1:38" x14ac:dyDescent="0.35">
      <c r="B5" s="5" t="s">
        <v>25</v>
      </c>
      <c r="C5">
        <v>26</v>
      </c>
      <c r="D5">
        <v>61</v>
      </c>
      <c r="E5" s="12">
        <f>(C5/D5)</f>
        <v>0.42622950819672129</v>
      </c>
      <c r="I5" t="s">
        <v>21</v>
      </c>
      <c r="J5" t="s">
        <v>15</v>
      </c>
      <c r="K5">
        <v>2004</v>
      </c>
      <c r="L5" s="4" t="s">
        <v>26</v>
      </c>
      <c r="M5" s="7">
        <v>2</v>
      </c>
      <c r="N5" t="s">
        <v>27</v>
      </c>
      <c r="O5" s="7">
        <v>2</v>
      </c>
      <c r="P5" s="11" t="s">
        <v>28</v>
      </c>
    </row>
    <row r="6" spans="1:38" x14ac:dyDescent="0.35">
      <c r="B6" s="5" t="s">
        <v>29</v>
      </c>
      <c r="C6">
        <v>0</v>
      </c>
      <c r="D6">
        <v>27</v>
      </c>
      <c r="E6" s="12">
        <v>0</v>
      </c>
      <c r="J6" t="s">
        <v>15</v>
      </c>
      <c r="K6">
        <v>2000</v>
      </c>
      <c r="L6" s="7" t="s">
        <v>30</v>
      </c>
      <c r="M6" s="7">
        <v>2</v>
      </c>
      <c r="N6" s="7"/>
      <c r="P6" s="7" t="s">
        <v>31</v>
      </c>
    </row>
    <row r="7" spans="1:38" x14ac:dyDescent="0.35">
      <c r="B7" s="5" t="s">
        <v>32</v>
      </c>
      <c r="C7">
        <v>0</v>
      </c>
      <c r="D7">
        <v>84</v>
      </c>
      <c r="E7" s="13">
        <v>0</v>
      </c>
      <c r="K7">
        <v>2003</v>
      </c>
      <c r="L7" s="7" t="s">
        <v>33</v>
      </c>
      <c r="M7" s="7" t="s">
        <v>18</v>
      </c>
      <c r="N7" s="7" t="s">
        <v>34</v>
      </c>
      <c r="O7" s="7" t="s">
        <v>18</v>
      </c>
      <c r="P7" s="7" t="s">
        <v>31</v>
      </c>
    </row>
    <row r="8" spans="1:38" x14ac:dyDescent="0.35">
      <c r="C8"/>
      <c r="E8" s="13"/>
      <c r="L8" s="7"/>
      <c r="N8" s="7"/>
      <c r="P8" s="7"/>
    </row>
    <row r="9" spans="1:38" s="14" customFormat="1" x14ac:dyDescent="0.35">
      <c r="A9" s="14" t="s">
        <v>35</v>
      </c>
      <c r="B9" s="15" t="s">
        <v>36</v>
      </c>
      <c r="C9" s="14">
        <v>40</v>
      </c>
      <c r="D9" s="14">
        <v>55</v>
      </c>
      <c r="E9" s="16">
        <f>(C:C/D:D)</f>
        <v>0.72727272727272729</v>
      </c>
      <c r="F9" s="14" t="s">
        <v>21</v>
      </c>
      <c r="H9" s="14" t="s">
        <v>15</v>
      </c>
      <c r="I9" s="14" t="s">
        <v>21</v>
      </c>
      <c r="J9" s="14" t="s">
        <v>15</v>
      </c>
      <c r="K9" s="14">
        <v>2014</v>
      </c>
      <c r="L9" s="17" t="s">
        <v>37</v>
      </c>
      <c r="M9" s="17" t="s">
        <v>38</v>
      </c>
      <c r="N9" s="17" t="s">
        <v>39</v>
      </c>
      <c r="O9" s="17" t="s">
        <v>40</v>
      </c>
      <c r="P9" s="17" t="s">
        <v>41</v>
      </c>
    </row>
    <row r="10" spans="1:38" x14ac:dyDescent="0.35">
      <c r="B10" s="5" t="s">
        <v>42</v>
      </c>
      <c r="C10">
        <v>46</v>
      </c>
      <c r="D10">
        <v>68</v>
      </c>
      <c r="E10" s="13">
        <f>(C:C/D:D)</f>
        <v>0.67647058823529416</v>
      </c>
      <c r="K10">
        <v>1994</v>
      </c>
      <c r="L10" s="7" t="s">
        <v>43</v>
      </c>
      <c r="M10" s="7" t="s">
        <v>40</v>
      </c>
      <c r="N10" s="7"/>
      <c r="P10" s="7" t="s">
        <v>44</v>
      </c>
    </row>
    <row r="11" spans="1:38" x14ac:dyDescent="0.35">
      <c r="B11" s="5" t="s">
        <v>45</v>
      </c>
      <c r="C11">
        <v>1</v>
      </c>
      <c r="D11">
        <v>3</v>
      </c>
      <c r="E11" s="12">
        <v>0.33</v>
      </c>
      <c r="F11" t="s">
        <v>21</v>
      </c>
      <c r="K11">
        <v>2009</v>
      </c>
      <c r="L11" s="7" t="s">
        <v>46</v>
      </c>
      <c r="M11" s="7" t="s">
        <v>47</v>
      </c>
      <c r="N11" s="7" t="s">
        <v>48</v>
      </c>
      <c r="O11" s="7" t="s">
        <v>49</v>
      </c>
      <c r="P11" s="7" t="s">
        <v>50</v>
      </c>
    </row>
    <row r="12" spans="1:38" x14ac:dyDescent="0.35">
      <c r="B12" s="5" t="s">
        <v>36</v>
      </c>
      <c r="C12">
        <v>13</v>
      </c>
      <c r="D12">
        <v>49</v>
      </c>
      <c r="E12" s="13">
        <f>(C:C/D:D)</f>
        <v>0.26530612244897961</v>
      </c>
      <c r="F12" t="s">
        <v>21</v>
      </c>
      <c r="H12" t="s">
        <v>15</v>
      </c>
      <c r="I12" t="s">
        <v>21</v>
      </c>
      <c r="J12" t="s">
        <v>15</v>
      </c>
      <c r="K12">
        <v>2014</v>
      </c>
      <c r="L12" s="7" t="s">
        <v>51</v>
      </c>
      <c r="M12" s="7" t="s">
        <v>40</v>
      </c>
      <c r="N12" s="7"/>
      <c r="P12" s="7" t="s">
        <v>41</v>
      </c>
    </row>
    <row r="13" spans="1:38" x14ac:dyDescent="0.35">
      <c r="B13" s="5" t="s">
        <v>52</v>
      </c>
      <c r="C13">
        <v>0</v>
      </c>
      <c r="D13">
        <v>10</v>
      </c>
      <c r="E13" s="13">
        <f>(C:C/D:D)</f>
        <v>0</v>
      </c>
      <c r="H13" t="s">
        <v>15</v>
      </c>
      <c r="J13" t="s">
        <v>15</v>
      </c>
      <c r="K13">
        <v>1981</v>
      </c>
      <c r="L13" s="7" t="s">
        <v>53</v>
      </c>
      <c r="M13" s="7">
        <v>10</v>
      </c>
      <c r="N13" s="7" t="s">
        <v>54</v>
      </c>
      <c r="O13" s="7" t="s">
        <v>55</v>
      </c>
      <c r="P13" s="7" t="s">
        <v>56</v>
      </c>
    </row>
    <row r="14" spans="1:38" x14ac:dyDescent="0.35">
      <c r="B14" s="5" t="s">
        <v>57</v>
      </c>
      <c r="C14">
        <v>0</v>
      </c>
      <c r="D14">
        <v>21</v>
      </c>
      <c r="E14" s="13">
        <f>(C:C/D:D)</f>
        <v>0</v>
      </c>
      <c r="F14" t="s">
        <v>58</v>
      </c>
      <c r="K14">
        <v>1998</v>
      </c>
      <c r="L14" s="7" t="s">
        <v>59</v>
      </c>
      <c r="M14" s="7" t="s">
        <v>38</v>
      </c>
      <c r="N14" s="7" t="s">
        <v>60</v>
      </c>
      <c r="O14" s="7" t="s">
        <v>40</v>
      </c>
      <c r="P14" s="7" t="s">
        <v>61</v>
      </c>
    </row>
    <row r="15" spans="1:38" x14ac:dyDescent="0.35">
      <c r="C15"/>
      <c r="E15" s="13"/>
      <c r="L15" s="7"/>
      <c r="N15" s="7"/>
      <c r="P15" s="7"/>
    </row>
    <row r="16" spans="1:38" s="14" customFormat="1" x14ac:dyDescent="0.35">
      <c r="A16" s="14" t="s">
        <v>62</v>
      </c>
      <c r="B16" s="15" t="s">
        <v>63</v>
      </c>
      <c r="C16" s="14">
        <v>28</v>
      </c>
      <c r="D16" s="14">
        <v>30</v>
      </c>
      <c r="E16" s="16">
        <f>28/30</f>
        <v>0.93333333333333335</v>
      </c>
      <c r="J16" s="14" t="s">
        <v>15</v>
      </c>
      <c r="K16" s="14">
        <v>2012</v>
      </c>
      <c r="L16" s="17" t="s">
        <v>51</v>
      </c>
      <c r="M16" s="17" t="s">
        <v>64</v>
      </c>
      <c r="N16" s="17" t="s">
        <v>65</v>
      </c>
      <c r="O16" s="17" t="s">
        <v>49</v>
      </c>
      <c r="P16" s="17" t="s">
        <v>66</v>
      </c>
    </row>
    <row r="17" spans="2:38" x14ac:dyDescent="0.35">
      <c r="B17" s="5" t="s">
        <v>67</v>
      </c>
      <c r="C17">
        <v>102</v>
      </c>
      <c r="D17">
        <v>115</v>
      </c>
      <c r="E17" s="13">
        <f>102/115</f>
        <v>0.88695652173913042</v>
      </c>
      <c r="I17" t="s">
        <v>68</v>
      </c>
      <c r="J17" t="s">
        <v>15</v>
      </c>
      <c r="K17">
        <v>2014</v>
      </c>
      <c r="L17" s="7" t="s">
        <v>51</v>
      </c>
      <c r="M17" s="7" t="s">
        <v>40</v>
      </c>
      <c r="N17" s="7" t="s">
        <v>60</v>
      </c>
      <c r="O17" s="7" t="s">
        <v>40</v>
      </c>
      <c r="P17" s="7" t="s">
        <v>69</v>
      </c>
    </row>
    <row r="18" spans="2:38" x14ac:dyDescent="0.35">
      <c r="B18" s="5" t="s">
        <v>70</v>
      </c>
      <c r="C18">
        <v>29</v>
      </c>
      <c r="D18">
        <v>35</v>
      </c>
      <c r="E18" s="12">
        <v>0.83</v>
      </c>
      <c r="I18" t="s">
        <v>68</v>
      </c>
      <c r="J18" t="s">
        <v>15</v>
      </c>
      <c r="K18">
        <v>2012</v>
      </c>
      <c r="L18" s="7" t="s">
        <v>51</v>
      </c>
      <c r="M18" s="7" t="s">
        <v>40</v>
      </c>
      <c r="N18" s="7"/>
      <c r="P18" s="7" t="s">
        <v>71</v>
      </c>
    </row>
    <row r="19" spans="2:38" x14ac:dyDescent="0.35">
      <c r="B19" s="5" t="s">
        <v>72</v>
      </c>
      <c r="C19">
        <v>6</v>
      </c>
      <c r="D19">
        <v>8</v>
      </c>
      <c r="E19" s="13">
        <f>(C19/D19)</f>
        <v>0.75</v>
      </c>
      <c r="F19" t="s">
        <v>73</v>
      </c>
      <c r="H19" t="s">
        <v>15</v>
      </c>
      <c r="J19" t="s">
        <v>15</v>
      </c>
      <c r="K19" s="4">
        <v>2015</v>
      </c>
      <c r="L19" s="7" t="s">
        <v>74</v>
      </c>
      <c r="M19" s="7" t="s">
        <v>47</v>
      </c>
      <c r="N19" s="7" t="s">
        <v>60</v>
      </c>
      <c r="O19" s="7" t="s">
        <v>40</v>
      </c>
      <c r="P19" s="7" t="s">
        <v>77</v>
      </c>
    </row>
    <row r="20" spans="2:38" x14ac:dyDescent="0.35">
      <c r="B20" s="5" t="s">
        <v>78</v>
      </c>
      <c r="C20">
        <v>23</v>
      </c>
      <c r="D20">
        <v>31</v>
      </c>
      <c r="E20" s="13">
        <f>23/31</f>
        <v>0.74193548387096775</v>
      </c>
      <c r="F20" t="s">
        <v>68</v>
      </c>
      <c r="H20" t="s">
        <v>15</v>
      </c>
      <c r="J20" t="s">
        <v>15</v>
      </c>
      <c r="K20">
        <v>2015</v>
      </c>
      <c r="L20" s="7" t="s">
        <v>79</v>
      </c>
      <c r="M20" s="7" t="s">
        <v>80</v>
      </c>
      <c r="N20" s="7" t="s">
        <v>81</v>
      </c>
      <c r="O20" s="7" t="s">
        <v>82</v>
      </c>
      <c r="P20" s="7" t="s">
        <v>83</v>
      </c>
    </row>
    <row r="21" spans="2:38" x14ac:dyDescent="0.35">
      <c r="B21" s="5" t="s">
        <v>84</v>
      </c>
      <c r="C21">
        <v>89</v>
      </c>
      <c r="D21">
        <v>120</v>
      </c>
      <c r="E21" s="13">
        <f>89/120</f>
        <v>0.7416666666666667</v>
      </c>
      <c r="J21" t="s">
        <v>15</v>
      </c>
      <c r="K21">
        <v>2006</v>
      </c>
      <c r="L21" s="7" t="s">
        <v>85</v>
      </c>
      <c r="M21" s="7">
        <v>10</v>
      </c>
      <c r="N21" s="7" t="s">
        <v>26</v>
      </c>
      <c r="O21" s="7">
        <v>2</v>
      </c>
      <c r="P21" s="7" t="s">
        <v>86</v>
      </c>
    </row>
    <row r="22" spans="2:38" x14ac:dyDescent="0.35">
      <c r="B22" s="5" t="s">
        <v>87</v>
      </c>
      <c r="C22">
        <v>43</v>
      </c>
      <c r="D22">
        <v>60</v>
      </c>
      <c r="E22" s="12">
        <v>0.71</v>
      </c>
      <c r="H22" t="s">
        <v>15</v>
      </c>
      <c r="J22" t="s">
        <v>15</v>
      </c>
      <c r="K22">
        <v>2003</v>
      </c>
      <c r="L22" s="7" t="s">
        <v>88</v>
      </c>
      <c r="M22" s="7" t="s">
        <v>38</v>
      </c>
      <c r="N22" s="7" t="s">
        <v>89</v>
      </c>
      <c r="O22" s="7" t="s">
        <v>40</v>
      </c>
      <c r="P22" s="7" t="s">
        <v>90</v>
      </c>
    </row>
    <row r="23" spans="2:38" x14ac:dyDescent="0.35">
      <c r="B23" s="5" t="s">
        <v>91</v>
      </c>
      <c r="C23">
        <v>35</v>
      </c>
      <c r="D23">
        <v>50</v>
      </c>
      <c r="E23" s="12">
        <v>0.7</v>
      </c>
      <c r="I23" t="s">
        <v>68</v>
      </c>
      <c r="K23">
        <v>2013</v>
      </c>
      <c r="L23" s="7" t="s">
        <v>60</v>
      </c>
      <c r="M23" s="7" t="s">
        <v>40</v>
      </c>
      <c r="N23" s="7" t="s">
        <v>51</v>
      </c>
      <c r="O23" s="7" t="s">
        <v>40</v>
      </c>
      <c r="P23" s="7" t="s">
        <v>92</v>
      </c>
    </row>
    <row r="24" spans="2:38" x14ac:dyDescent="0.35">
      <c r="B24" s="5" t="s">
        <v>93</v>
      </c>
      <c r="C24">
        <v>23</v>
      </c>
      <c r="D24">
        <v>38</v>
      </c>
      <c r="E24" s="13">
        <f>23/38</f>
        <v>0.60526315789473684</v>
      </c>
      <c r="K24">
        <v>2012</v>
      </c>
      <c r="L24" s="7" t="s">
        <v>94</v>
      </c>
      <c r="M24" s="7" t="s">
        <v>95</v>
      </c>
      <c r="N24" s="7" t="s">
        <v>96</v>
      </c>
      <c r="O24" s="7" t="s">
        <v>82</v>
      </c>
      <c r="P24" s="7"/>
    </row>
    <row r="25" spans="2:38" x14ac:dyDescent="0.35">
      <c r="B25" s="18" t="s">
        <v>97</v>
      </c>
      <c r="C25" s="4">
        <v>27</v>
      </c>
      <c r="D25" s="4">
        <v>50</v>
      </c>
      <c r="E25" s="6">
        <v>0.54</v>
      </c>
      <c r="F25" s="4"/>
      <c r="G25" s="4"/>
      <c r="H25" s="4"/>
      <c r="I25" s="4"/>
      <c r="J25" s="4" t="s">
        <v>15</v>
      </c>
      <c r="K25" s="4">
        <v>2009</v>
      </c>
      <c r="L25" s="4" t="s">
        <v>60</v>
      </c>
      <c r="M25" s="19">
        <v>3</v>
      </c>
      <c r="N25" s="19"/>
      <c r="O25" s="19"/>
      <c r="P25" s="19" t="s">
        <v>98</v>
      </c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2:38" x14ac:dyDescent="0.35">
      <c r="B26" s="18" t="s">
        <v>99</v>
      </c>
      <c r="C26" s="4">
        <v>35</v>
      </c>
      <c r="D26" s="4">
        <v>70</v>
      </c>
      <c r="E26" s="6">
        <f>(C26/D26)</f>
        <v>0.5</v>
      </c>
      <c r="F26" s="4" t="s">
        <v>58</v>
      </c>
      <c r="G26" s="4"/>
      <c r="I26" s="4" t="s">
        <v>58</v>
      </c>
      <c r="J26" t="s">
        <v>15</v>
      </c>
      <c r="K26">
        <v>2011</v>
      </c>
      <c r="L26" s="4" t="s">
        <v>100</v>
      </c>
      <c r="M26" s="19" t="s">
        <v>101</v>
      </c>
      <c r="N26" t="s">
        <v>102</v>
      </c>
      <c r="O26" s="7">
        <v>2</v>
      </c>
      <c r="P26" s="4" t="s">
        <v>103</v>
      </c>
    </row>
    <row r="27" spans="2:38" x14ac:dyDescent="0.35">
      <c r="B27" s="5" t="s">
        <v>104</v>
      </c>
      <c r="C27">
        <v>96</v>
      </c>
      <c r="D27">
        <v>191</v>
      </c>
      <c r="E27" s="12">
        <v>0.5</v>
      </c>
      <c r="K27">
        <v>2011</v>
      </c>
      <c r="L27" s="7" t="s">
        <v>105</v>
      </c>
      <c r="M27" s="7">
        <v>10</v>
      </c>
      <c r="N27" s="7" t="s">
        <v>106</v>
      </c>
      <c r="O27" s="7" t="s">
        <v>107</v>
      </c>
      <c r="P27" s="7" t="s">
        <v>108</v>
      </c>
    </row>
    <row r="28" spans="2:38" x14ac:dyDescent="0.35">
      <c r="B28" s="5" t="s">
        <v>109</v>
      </c>
      <c r="C28">
        <v>109</v>
      </c>
      <c r="D28">
        <v>216</v>
      </c>
      <c r="E28" s="12">
        <v>0.5</v>
      </c>
      <c r="F28" t="s">
        <v>110</v>
      </c>
      <c r="I28" t="s">
        <v>21</v>
      </c>
      <c r="J28" t="s">
        <v>15</v>
      </c>
      <c r="K28">
        <v>2012</v>
      </c>
      <c r="L28" s="7" t="s">
        <v>111</v>
      </c>
      <c r="M28" s="7" t="s">
        <v>40</v>
      </c>
      <c r="N28" s="7" t="s">
        <v>51</v>
      </c>
      <c r="O28" s="7" t="s">
        <v>40</v>
      </c>
      <c r="P28" s="7"/>
    </row>
    <row r="29" spans="2:38" x14ac:dyDescent="0.35">
      <c r="B29" s="5" t="s">
        <v>112</v>
      </c>
      <c r="C29">
        <v>42</v>
      </c>
      <c r="D29">
        <v>84</v>
      </c>
      <c r="E29" s="12">
        <v>0.5</v>
      </c>
      <c r="F29" t="s">
        <v>58</v>
      </c>
      <c r="J29" t="s">
        <v>15</v>
      </c>
      <c r="K29">
        <v>2014</v>
      </c>
      <c r="L29" s="7" t="s">
        <v>113</v>
      </c>
      <c r="M29" s="7" t="s">
        <v>64</v>
      </c>
      <c r="N29" s="7" t="s">
        <v>51</v>
      </c>
      <c r="O29" s="7" t="s">
        <v>40</v>
      </c>
      <c r="P29" s="7" t="s">
        <v>114</v>
      </c>
    </row>
    <row r="30" spans="2:38" x14ac:dyDescent="0.35">
      <c r="B30" s="5" t="s">
        <v>115</v>
      </c>
      <c r="C30">
        <v>7</v>
      </c>
      <c r="D30">
        <v>15</v>
      </c>
      <c r="E30" s="12">
        <v>0.47</v>
      </c>
      <c r="F30" t="s">
        <v>58</v>
      </c>
      <c r="J30" t="s">
        <v>15</v>
      </c>
      <c r="K30">
        <v>2014</v>
      </c>
      <c r="L30" s="7" t="s">
        <v>51</v>
      </c>
      <c r="M30" s="7" t="s">
        <v>40</v>
      </c>
      <c r="N30" s="7" t="s">
        <v>116</v>
      </c>
      <c r="O30" s="7" t="s">
        <v>117</v>
      </c>
      <c r="P30" s="7" t="s">
        <v>118</v>
      </c>
    </row>
    <row r="31" spans="2:38" x14ac:dyDescent="0.35">
      <c r="B31" s="18" t="s">
        <v>119</v>
      </c>
      <c r="C31" s="4">
        <v>10</v>
      </c>
      <c r="D31" s="4">
        <v>24</v>
      </c>
      <c r="E31" s="6">
        <f>(C31/D31)</f>
        <v>0.41666666666666669</v>
      </c>
      <c r="F31" s="4"/>
      <c r="G31" s="4" t="s">
        <v>120</v>
      </c>
      <c r="H31" t="s">
        <v>15</v>
      </c>
      <c r="I31" s="4" t="s">
        <v>58</v>
      </c>
      <c r="J31" t="s">
        <v>15</v>
      </c>
      <c r="K31">
        <v>2015</v>
      </c>
      <c r="L31" s="4" t="s">
        <v>27</v>
      </c>
      <c r="M31" s="7">
        <v>2</v>
      </c>
      <c r="N31" t="s">
        <v>121</v>
      </c>
      <c r="O31" s="7" t="s">
        <v>122</v>
      </c>
      <c r="P31" s="4" t="s">
        <v>123</v>
      </c>
    </row>
    <row r="32" spans="2:38" x14ac:dyDescent="0.35">
      <c r="B32" s="5" t="s">
        <v>124</v>
      </c>
      <c r="C32">
        <v>37</v>
      </c>
      <c r="D32">
        <v>100</v>
      </c>
      <c r="E32" s="12">
        <v>0.37</v>
      </c>
      <c r="J32" t="s">
        <v>15</v>
      </c>
      <c r="K32">
        <v>2009</v>
      </c>
      <c r="L32" s="7" t="s">
        <v>51</v>
      </c>
      <c r="M32" s="7">
        <v>3</v>
      </c>
      <c r="N32" s="7" t="s">
        <v>60</v>
      </c>
      <c r="O32" s="7">
        <v>3</v>
      </c>
      <c r="P32" s="7" t="s">
        <v>125</v>
      </c>
    </row>
    <row r="33" spans="1:38" x14ac:dyDescent="0.35">
      <c r="B33" s="5" t="s">
        <v>126</v>
      </c>
      <c r="C33">
        <v>33</v>
      </c>
      <c r="D33">
        <v>110</v>
      </c>
      <c r="E33" s="12">
        <v>0.33</v>
      </c>
      <c r="J33" t="s">
        <v>15</v>
      </c>
      <c r="K33">
        <v>2008</v>
      </c>
      <c r="L33" s="7" t="s">
        <v>51</v>
      </c>
      <c r="M33" s="7">
        <v>3</v>
      </c>
      <c r="N33" s="7" t="s">
        <v>127</v>
      </c>
      <c r="O33" s="7">
        <v>10</v>
      </c>
      <c r="P33" s="7" t="s">
        <v>128</v>
      </c>
    </row>
    <row r="34" spans="1:38" x14ac:dyDescent="0.35">
      <c r="B34" s="18" t="s">
        <v>129</v>
      </c>
      <c r="C34" s="4">
        <v>12</v>
      </c>
      <c r="D34" s="4">
        <v>52</v>
      </c>
      <c r="E34" s="6">
        <f t="shared" ref="E34:E39" si="0">(C34/D34)</f>
        <v>0.23076923076923078</v>
      </c>
      <c r="F34" s="4"/>
      <c r="G34" s="4"/>
      <c r="I34" s="4"/>
      <c r="J34" t="s">
        <v>15</v>
      </c>
      <c r="K34">
        <v>2002</v>
      </c>
      <c r="L34" t="s">
        <v>16</v>
      </c>
      <c r="M34" s="7" t="s">
        <v>130</v>
      </c>
      <c r="P34" s="4" t="s">
        <v>131</v>
      </c>
    </row>
    <row r="35" spans="1:38" x14ac:dyDescent="0.35">
      <c r="B35" s="18" t="s">
        <v>132</v>
      </c>
      <c r="C35" s="4">
        <v>37</v>
      </c>
      <c r="D35" s="4">
        <v>165</v>
      </c>
      <c r="E35" s="6">
        <f t="shared" si="0"/>
        <v>0.22424242424242424</v>
      </c>
      <c r="F35" s="4"/>
      <c r="G35" s="4"/>
      <c r="H35" s="4"/>
      <c r="I35" s="4"/>
      <c r="J35" t="s">
        <v>15</v>
      </c>
      <c r="K35">
        <v>2001</v>
      </c>
      <c r="L35" t="s">
        <v>133</v>
      </c>
      <c r="M35" s="7" t="s">
        <v>134</v>
      </c>
      <c r="P35" s="7" t="s">
        <v>135</v>
      </c>
    </row>
    <row r="36" spans="1:38" x14ac:dyDescent="0.35">
      <c r="B36" s="18" t="s">
        <v>136</v>
      </c>
      <c r="C36" s="4">
        <v>12</v>
      </c>
      <c r="D36" s="4">
        <v>65</v>
      </c>
      <c r="E36" s="6">
        <f t="shared" si="0"/>
        <v>0.18461538461538463</v>
      </c>
      <c r="F36" s="4" t="s">
        <v>58</v>
      </c>
      <c r="G36" s="4"/>
      <c r="I36" s="4" t="s">
        <v>21</v>
      </c>
      <c r="J36" t="s">
        <v>15</v>
      </c>
      <c r="K36">
        <v>2012</v>
      </c>
      <c r="L36" s="4" t="s">
        <v>137</v>
      </c>
      <c r="M36" s="19" t="s">
        <v>138</v>
      </c>
      <c r="P36" s="4" t="s">
        <v>139</v>
      </c>
    </row>
    <row r="37" spans="1:38" x14ac:dyDescent="0.35">
      <c r="B37" s="18" t="s">
        <v>140</v>
      </c>
      <c r="C37" s="4">
        <v>0</v>
      </c>
      <c r="D37" s="4">
        <v>23</v>
      </c>
      <c r="E37" s="6">
        <f t="shared" si="0"/>
        <v>0</v>
      </c>
      <c r="F37" s="4"/>
      <c r="G37" s="4"/>
      <c r="I37" s="4"/>
      <c r="J37" t="s">
        <v>15</v>
      </c>
      <c r="K37">
        <v>2000</v>
      </c>
      <c r="L37" s="4" t="s">
        <v>141</v>
      </c>
      <c r="M37" s="7">
        <v>3</v>
      </c>
      <c r="P37" s="4" t="s">
        <v>142</v>
      </c>
    </row>
    <row r="38" spans="1:38" x14ac:dyDescent="0.35">
      <c r="B38" s="18" t="s">
        <v>143</v>
      </c>
      <c r="C38" s="4">
        <v>0</v>
      </c>
      <c r="D38" s="4">
        <v>22</v>
      </c>
      <c r="E38" s="6">
        <f t="shared" si="0"/>
        <v>0</v>
      </c>
      <c r="F38" s="4"/>
      <c r="G38" s="4"/>
      <c r="H38" s="4"/>
      <c r="J38" t="s">
        <v>15</v>
      </c>
      <c r="K38">
        <v>2012</v>
      </c>
      <c r="L38" t="s">
        <v>79</v>
      </c>
      <c r="M38" s="7" t="s">
        <v>144</v>
      </c>
      <c r="P38" s="4" t="s">
        <v>139</v>
      </c>
    </row>
    <row r="39" spans="1:38" x14ac:dyDescent="0.35">
      <c r="B39" s="18" t="s">
        <v>145</v>
      </c>
      <c r="C39" s="4">
        <v>0</v>
      </c>
      <c r="D39" s="4">
        <v>23</v>
      </c>
      <c r="E39" s="6">
        <f t="shared" si="0"/>
        <v>0</v>
      </c>
      <c r="F39" s="4"/>
      <c r="G39" s="4"/>
      <c r="H39" t="s">
        <v>15</v>
      </c>
      <c r="I39" s="4" t="s">
        <v>21</v>
      </c>
      <c r="J39" t="s">
        <v>15</v>
      </c>
      <c r="K39">
        <v>2015</v>
      </c>
      <c r="L39" t="s">
        <v>146</v>
      </c>
      <c r="M39" s="7">
        <v>2</v>
      </c>
      <c r="P39" s="4" t="s">
        <v>147</v>
      </c>
    </row>
    <row r="40" spans="1:38" x14ac:dyDescent="0.35">
      <c r="B40" s="5" t="s">
        <v>148</v>
      </c>
      <c r="C40">
        <v>0</v>
      </c>
      <c r="D40">
        <v>51</v>
      </c>
      <c r="E40" s="13">
        <f>(C:C/D:D)</f>
        <v>0</v>
      </c>
      <c r="F40" t="s">
        <v>149</v>
      </c>
      <c r="J40" t="s">
        <v>15</v>
      </c>
      <c r="K40">
        <v>2004</v>
      </c>
      <c r="L40" s="7" t="s">
        <v>43</v>
      </c>
      <c r="M40" s="7" t="s">
        <v>40</v>
      </c>
      <c r="N40" s="7"/>
      <c r="P40" s="7" t="s">
        <v>150</v>
      </c>
    </row>
    <row r="41" spans="1:38" x14ac:dyDescent="0.35">
      <c r="B41" s="5" t="s">
        <v>151</v>
      </c>
      <c r="C41">
        <v>0</v>
      </c>
      <c r="D41">
        <v>84</v>
      </c>
      <c r="E41" s="13">
        <f>(C:C/D:D)</f>
        <v>0</v>
      </c>
      <c r="H41" t="s">
        <v>15</v>
      </c>
      <c r="J41" t="s">
        <v>15</v>
      </c>
      <c r="K41">
        <v>2013</v>
      </c>
      <c r="L41" s="7" t="s">
        <v>46</v>
      </c>
      <c r="M41" s="7" t="s">
        <v>152</v>
      </c>
      <c r="N41" s="7" t="s">
        <v>153</v>
      </c>
      <c r="O41" s="7">
        <v>10</v>
      </c>
      <c r="P41" s="7" t="s">
        <v>154</v>
      </c>
    </row>
    <row r="42" spans="1:38" x14ac:dyDescent="0.35">
      <c r="C42"/>
      <c r="E42" s="13"/>
      <c r="L42" s="7"/>
      <c r="N42" s="7"/>
      <c r="P42" s="7"/>
    </row>
    <row r="43" spans="1:38" s="14" customFormat="1" x14ac:dyDescent="0.35">
      <c r="A43" s="14" t="s">
        <v>155</v>
      </c>
      <c r="B43" s="15" t="s">
        <v>156</v>
      </c>
      <c r="C43" s="14">
        <v>26</v>
      </c>
      <c r="D43" s="14">
        <v>30</v>
      </c>
      <c r="E43" s="20">
        <v>0.87</v>
      </c>
      <c r="F43" s="14" t="s">
        <v>110</v>
      </c>
      <c r="J43" s="14" t="s">
        <v>15</v>
      </c>
      <c r="K43" s="14">
        <v>2014</v>
      </c>
      <c r="L43" s="17" t="s">
        <v>51</v>
      </c>
      <c r="M43" s="17" t="s">
        <v>40</v>
      </c>
      <c r="N43" s="17" t="s">
        <v>60</v>
      </c>
      <c r="O43" s="17" t="s">
        <v>40</v>
      </c>
      <c r="P43" s="17" t="s">
        <v>157</v>
      </c>
    </row>
    <row r="44" spans="1:38" x14ac:dyDescent="0.35">
      <c r="B44" s="18" t="s">
        <v>158</v>
      </c>
      <c r="C44" s="4">
        <v>36</v>
      </c>
      <c r="D44" s="4">
        <v>44</v>
      </c>
      <c r="E44" s="6">
        <f>(C44/D44)</f>
        <v>0.81818181818181823</v>
      </c>
      <c r="F44" s="4"/>
      <c r="G44" s="4"/>
      <c r="I44" s="4" t="s">
        <v>21</v>
      </c>
      <c r="J44" t="s">
        <v>15</v>
      </c>
      <c r="K44">
        <v>2013</v>
      </c>
      <c r="L44" t="s">
        <v>26</v>
      </c>
      <c r="M44" s="7">
        <v>2</v>
      </c>
      <c r="N44" t="s">
        <v>159</v>
      </c>
      <c r="O44" s="7">
        <v>2</v>
      </c>
      <c r="P44" s="4" t="s">
        <v>160</v>
      </c>
    </row>
    <row r="45" spans="1:38" x14ac:dyDescent="0.35">
      <c r="A45" s="9"/>
      <c r="B45" s="8" t="s">
        <v>161</v>
      </c>
      <c r="C45" s="9">
        <v>32</v>
      </c>
      <c r="D45" s="9">
        <v>40</v>
      </c>
      <c r="E45" s="10">
        <f>(C45/D45)</f>
        <v>0.8</v>
      </c>
      <c r="F45" s="9"/>
      <c r="G45" s="9"/>
      <c r="H45" s="9" t="s">
        <v>15</v>
      </c>
      <c r="I45" s="9"/>
      <c r="J45" s="9" t="s">
        <v>15</v>
      </c>
      <c r="K45" s="11">
        <v>2016</v>
      </c>
      <c r="L45" s="21" t="s">
        <v>162</v>
      </c>
      <c r="M45" s="21">
        <v>1</v>
      </c>
      <c r="N45" s="21"/>
      <c r="O45" s="21"/>
      <c r="P45" s="21" t="s">
        <v>163</v>
      </c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</row>
    <row r="46" spans="1:38" x14ac:dyDescent="0.35">
      <c r="B46" s="5" t="s">
        <v>164</v>
      </c>
      <c r="C46">
        <v>31</v>
      </c>
      <c r="D46">
        <v>42</v>
      </c>
      <c r="E46" s="13">
        <f>31/42</f>
        <v>0.73809523809523814</v>
      </c>
      <c r="J46" t="s">
        <v>15</v>
      </c>
      <c r="K46">
        <v>2013</v>
      </c>
      <c r="L46" s="7" t="s">
        <v>165</v>
      </c>
      <c r="M46" s="7" t="s">
        <v>166</v>
      </c>
      <c r="N46" s="21"/>
      <c r="P46" s="7" t="s">
        <v>167</v>
      </c>
    </row>
    <row r="47" spans="1:38" x14ac:dyDescent="0.35">
      <c r="B47" s="18" t="s">
        <v>168</v>
      </c>
      <c r="C47" s="4">
        <v>29</v>
      </c>
      <c r="D47" s="4">
        <v>40</v>
      </c>
      <c r="E47" s="6">
        <f>(C47/D47)</f>
        <v>0.72499999999999998</v>
      </c>
      <c r="F47" s="4"/>
      <c r="G47" s="4"/>
      <c r="I47" s="4" t="s">
        <v>21</v>
      </c>
      <c r="J47" t="s">
        <v>15</v>
      </c>
      <c r="K47">
        <v>2013</v>
      </c>
      <c r="L47" t="s">
        <v>169</v>
      </c>
      <c r="M47" s="7" t="s">
        <v>47</v>
      </c>
      <c r="N47" t="s">
        <v>170</v>
      </c>
      <c r="O47" s="7" t="s">
        <v>47</v>
      </c>
      <c r="P47" s="4" t="s">
        <v>171</v>
      </c>
    </row>
    <row r="48" spans="1:38" x14ac:dyDescent="0.35">
      <c r="B48" s="18" t="s">
        <v>97</v>
      </c>
      <c r="C48" s="4">
        <v>35</v>
      </c>
      <c r="D48" s="4">
        <v>50</v>
      </c>
      <c r="E48" s="6">
        <v>0.7</v>
      </c>
      <c r="F48" s="4"/>
      <c r="G48" s="4"/>
      <c r="H48" s="4"/>
      <c r="I48" s="4"/>
      <c r="J48" s="4" t="s">
        <v>15</v>
      </c>
      <c r="K48" s="4">
        <v>2009</v>
      </c>
      <c r="L48" s="4" t="s">
        <v>60</v>
      </c>
      <c r="M48" s="19">
        <v>3</v>
      </c>
      <c r="N48" s="19"/>
      <c r="O48" s="19"/>
      <c r="P48" s="19" t="s">
        <v>172</v>
      </c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</row>
    <row r="49" spans="2:38" x14ac:dyDescent="0.35">
      <c r="B49" s="5" t="s">
        <v>173</v>
      </c>
      <c r="C49">
        <v>17</v>
      </c>
      <c r="D49">
        <v>26</v>
      </c>
      <c r="E49" s="13">
        <f>(C49/D49)</f>
        <v>0.65384615384615385</v>
      </c>
      <c r="H49" t="s">
        <v>15</v>
      </c>
      <c r="J49" t="s">
        <v>15</v>
      </c>
      <c r="K49" s="4">
        <v>2014</v>
      </c>
      <c r="L49" s="7" t="s">
        <v>174</v>
      </c>
      <c r="M49" s="7" t="s">
        <v>175</v>
      </c>
      <c r="N49" s="7" t="s">
        <v>176</v>
      </c>
      <c r="O49" s="7">
        <v>1</v>
      </c>
      <c r="P49" s="7" t="s">
        <v>177</v>
      </c>
    </row>
    <row r="50" spans="2:38" x14ac:dyDescent="0.35">
      <c r="B50" s="5" t="s">
        <v>178</v>
      </c>
      <c r="C50">
        <v>26</v>
      </c>
      <c r="D50">
        <v>40</v>
      </c>
      <c r="E50" s="13">
        <f>(C:C/D:D)</f>
        <v>0.65</v>
      </c>
      <c r="H50" t="s">
        <v>15</v>
      </c>
      <c r="J50" t="s">
        <v>15</v>
      </c>
      <c r="K50">
        <v>1984</v>
      </c>
      <c r="L50" s="7" t="s">
        <v>179</v>
      </c>
      <c r="M50" s="7" t="s">
        <v>47</v>
      </c>
      <c r="N50" s="7"/>
      <c r="P50" s="7" t="s">
        <v>180</v>
      </c>
    </row>
    <row r="51" spans="2:38" x14ac:dyDescent="0.35">
      <c r="B51" s="5" t="s">
        <v>181</v>
      </c>
      <c r="C51">
        <v>12</v>
      </c>
      <c r="D51">
        <v>20</v>
      </c>
      <c r="E51" s="13">
        <f>(C51/D51)</f>
        <v>0.6</v>
      </c>
      <c r="H51" t="s">
        <v>15</v>
      </c>
      <c r="J51" t="s">
        <v>15</v>
      </c>
      <c r="K51" s="4">
        <v>2016</v>
      </c>
      <c r="L51" s="7" t="s">
        <v>182</v>
      </c>
      <c r="M51" s="7">
        <v>10</v>
      </c>
      <c r="N51" s="7" t="s">
        <v>183</v>
      </c>
      <c r="O51" s="7">
        <v>1</v>
      </c>
      <c r="P51" s="7" t="s">
        <v>184</v>
      </c>
    </row>
    <row r="52" spans="2:38" x14ac:dyDescent="0.35">
      <c r="B52" s="5" t="s">
        <v>185</v>
      </c>
      <c r="C52">
        <v>21</v>
      </c>
      <c r="D52">
        <v>40</v>
      </c>
      <c r="E52" s="13">
        <f>(C:C/D:D)</f>
        <v>0.52500000000000002</v>
      </c>
      <c r="H52" t="s">
        <v>15</v>
      </c>
      <c r="J52" t="s">
        <v>15</v>
      </c>
      <c r="K52">
        <v>1964</v>
      </c>
      <c r="L52" s="7" t="s">
        <v>37</v>
      </c>
      <c r="M52" s="7" t="s">
        <v>38</v>
      </c>
      <c r="N52" s="7" t="s">
        <v>43</v>
      </c>
      <c r="O52" s="7" t="s">
        <v>40</v>
      </c>
      <c r="P52" s="7" t="s">
        <v>186</v>
      </c>
    </row>
    <row r="53" spans="2:38" x14ac:dyDescent="0.35">
      <c r="B53" s="5" t="s">
        <v>187</v>
      </c>
      <c r="C53">
        <v>8</v>
      </c>
      <c r="D53">
        <v>18</v>
      </c>
      <c r="E53" s="13">
        <f>(C53/D53)</f>
        <v>0.44444444444444442</v>
      </c>
      <c r="F53" t="s">
        <v>21</v>
      </c>
      <c r="K53" s="4">
        <v>2014</v>
      </c>
      <c r="L53" s="7" t="s">
        <v>188</v>
      </c>
      <c r="M53" s="7" t="s">
        <v>166</v>
      </c>
      <c r="N53" s="7"/>
      <c r="P53" s="7" t="s">
        <v>189</v>
      </c>
    </row>
    <row r="54" spans="2:38" x14ac:dyDescent="0.35">
      <c r="B54" s="5" t="s">
        <v>42</v>
      </c>
      <c r="C54">
        <v>21</v>
      </c>
      <c r="D54">
        <v>48</v>
      </c>
      <c r="E54" s="13">
        <f>(C:C/D:D)</f>
        <v>0.4375</v>
      </c>
      <c r="H54" t="s">
        <v>15</v>
      </c>
      <c r="J54" t="s">
        <v>15</v>
      </c>
      <c r="K54">
        <v>1994</v>
      </c>
      <c r="L54" s="7" t="s">
        <v>43</v>
      </c>
      <c r="M54" s="7" t="s">
        <v>40</v>
      </c>
      <c r="N54" s="7"/>
      <c r="P54" s="7" t="s">
        <v>190</v>
      </c>
    </row>
    <row r="55" spans="2:38" x14ac:dyDescent="0.35">
      <c r="B55" s="5" t="s">
        <v>78</v>
      </c>
      <c r="C55">
        <v>16</v>
      </c>
      <c r="D55">
        <v>37</v>
      </c>
      <c r="E55" s="13">
        <f>16/37</f>
        <v>0.43243243243243246</v>
      </c>
      <c r="H55" t="s">
        <v>15</v>
      </c>
      <c r="J55" t="s">
        <v>15</v>
      </c>
      <c r="K55">
        <v>2015</v>
      </c>
      <c r="L55" s="7" t="s">
        <v>79</v>
      </c>
      <c r="M55" s="7" t="s">
        <v>80</v>
      </c>
      <c r="N55" s="7" t="s">
        <v>81</v>
      </c>
      <c r="O55" s="7" t="s">
        <v>82</v>
      </c>
      <c r="P55" s="7" t="s">
        <v>83</v>
      </c>
    </row>
    <row r="56" spans="2:38" x14ac:dyDescent="0.35">
      <c r="B56" s="18" t="s">
        <v>191</v>
      </c>
      <c r="C56" s="4">
        <v>31</v>
      </c>
      <c r="D56" s="4">
        <v>92</v>
      </c>
      <c r="E56" s="6">
        <f>(C56/D56)</f>
        <v>0.33695652173913043</v>
      </c>
      <c r="F56" s="4"/>
      <c r="G56" s="4"/>
      <c r="I56" s="4" t="s">
        <v>21</v>
      </c>
      <c r="J56" t="s">
        <v>15</v>
      </c>
      <c r="K56">
        <v>2013</v>
      </c>
      <c r="L56" t="s">
        <v>192</v>
      </c>
      <c r="M56" s="7" t="s">
        <v>101</v>
      </c>
      <c r="N56" t="s">
        <v>79</v>
      </c>
      <c r="O56" s="7" t="s">
        <v>144</v>
      </c>
      <c r="P56" s="4" t="s">
        <v>193</v>
      </c>
    </row>
    <row r="57" spans="2:38" x14ac:dyDescent="0.35">
      <c r="B57" s="5" t="s">
        <v>194</v>
      </c>
      <c r="C57">
        <v>7</v>
      </c>
      <c r="D57">
        <v>23</v>
      </c>
      <c r="E57" s="12">
        <v>0.3</v>
      </c>
      <c r="K57">
        <v>1999</v>
      </c>
      <c r="L57" s="7" t="s">
        <v>60</v>
      </c>
      <c r="M57" s="7" t="s">
        <v>40</v>
      </c>
      <c r="N57" s="7"/>
      <c r="P57" s="7"/>
    </row>
    <row r="58" spans="2:38" s="4" customFormat="1" x14ac:dyDescent="0.35">
      <c r="B58" s="18" t="s">
        <v>195</v>
      </c>
      <c r="C58" s="4">
        <v>11</v>
      </c>
      <c r="D58" s="4">
        <v>40</v>
      </c>
      <c r="E58" s="22">
        <f>(C:C/D:D)</f>
        <v>0.27500000000000002</v>
      </c>
      <c r="K58" s="4">
        <v>2003</v>
      </c>
      <c r="L58" s="19" t="s">
        <v>76</v>
      </c>
      <c r="M58" s="19">
        <v>1</v>
      </c>
      <c r="N58" s="19" t="s">
        <v>196</v>
      </c>
      <c r="O58" s="19" t="s">
        <v>197</v>
      </c>
      <c r="P58" s="19" t="s">
        <v>198</v>
      </c>
    </row>
    <row r="59" spans="2:38" s="4" customFormat="1" x14ac:dyDescent="0.35">
      <c r="B59" s="18" t="s">
        <v>199</v>
      </c>
      <c r="C59" s="4">
        <v>11</v>
      </c>
      <c r="D59" s="4">
        <v>49</v>
      </c>
      <c r="E59" s="22">
        <f>11/49</f>
        <v>0.22448979591836735</v>
      </c>
      <c r="K59" s="4">
        <v>2003</v>
      </c>
      <c r="L59" s="19" t="s">
        <v>76</v>
      </c>
      <c r="M59" s="19" t="s">
        <v>200</v>
      </c>
      <c r="N59" s="19" t="s">
        <v>196</v>
      </c>
      <c r="O59" s="19">
        <v>1</v>
      </c>
      <c r="P59" s="19"/>
    </row>
    <row r="60" spans="2:38" x14ac:dyDescent="0.35">
      <c r="B60" s="5" t="s">
        <v>201</v>
      </c>
      <c r="C60">
        <v>2</v>
      </c>
      <c r="D60">
        <v>46</v>
      </c>
      <c r="E60" s="13">
        <f>(C:C/D:D)</f>
        <v>4.3478260869565216E-2</v>
      </c>
      <c r="K60">
        <v>2004</v>
      </c>
      <c r="L60" s="7" t="s">
        <v>34</v>
      </c>
      <c r="M60" s="7" t="s">
        <v>166</v>
      </c>
      <c r="N60" s="7" t="s">
        <v>33</v>
      </c>
      <c r="O60" s="7" t="s">
        <v>166</v>
      </c>
      <c r="P60" s="7" t="s">
        <v>202</v>
      </c>
    </row>
    <row r="61" spans="2:38" x14ac:dyDescent="0.35">
      <c r="B61" s="5" t="s">
        <v>32</v>
      </c>
      <c r="C61">
        <v>3</v>
      </c>
      <c r="D61">
        <v>121</v>
      </c>
      <c r="E61" s="13">
        <f>3/121</f>
        <v>2.4793388429752067E-2</v>
      </c>
      <c r="K61">
        <v>2003</v>
      </c>
      <c r="L61" s="7" t="s">
        <v>33</v>
      </c>
      <c r="M61" s="7" t="s">
        <v>18</v>
      </c>
      <c r="N61" s="7" t="s">
        <v>34</v>
      </c>
      <c r="O61" s="7" t="s">
        <v>18</v>
      </c>
      <c r="P61" s="7" t="s">
        <v>203</v>
      </c>
    </row>
    <row r="62" spans="2:38" s="9" customFormat="1" x14ac:dyDescent="0.35">
      <c r="B62" s="5" t="s">
        <v>204</v>
      </c>
      <c r="C62">
        <v>1</v>
      </c>
      <c r="D62">
        <v>59</v>
      </c>
      <c r="E62" s="12">
        <v>0.02</v>
      </c>
      <c r="F62"/>
      <c r="G62"/>
      <c r="H62"/>
      <c r="I62"/>
      <c r="J62" t="s">
        <v>15</v>
      </c>
      <c r="K62">
        <v>2014</v>
      </c>
      <c r="L62" s="7" t="s">
        <v>205</v>
      </c>
      <c r="M62" s="7">
        <v>10</v>
      </c>
      <c r="N62" s="7" t="s">
        <v>60</v>
      </c>
      <c r="O62" s="7">
        <v>3</v>
      </c>
      <c r="P62" s="7" t="s">
        <v>206</v>
      </c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</row>
    <row r="63" spans="2:38" s="9" customFormat="1" x14ac:dyDescent="0.35">
      <c r="B63" s="5" t="s">
        <v>207</v>
      </c>
      <c r="C63">
        <v>0</v>
      </c>
      <c r="D63">
        <v>26</v>
      </c>
      <c r="E63" s="13">
        <f>(C:C/D:D)</f>
        <v>0</v>
      </c>
      <c r="F63"/>
      <c r="G63"/>
      <c r="H63"/>
      <c r="I63"/>
      <c r="J63"/>
      <c r="K63">
        <v>2004</v>
      </c>
      <c r="L63" s="7" t="s">
        <v>162</v>
      </c>
      <c r="M63" s="7">
        <v>1</v>
      </c>
      <c r="N63" s="7"/>
      <c r="O63" s="7"/>
      <c r="P63" s="7" t="s">
        <v>208</v>
      </c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</row>
    <row r="64" spans="2:38" s="9" customFormat="1" x14ac:dyDescent="0.35">
      <c r="B64" s="8" t="s">
        <v>209</v>
      </c>
      <c r="C64" s="9">
        <v>0</v>
      </c>
      <c r="D64" s="9">
        <v>55</v>
      </c>
      <c r="E64" s="10">
        <f>(C:C/D:D)</f>
        <v>0</v>
      </c>
      <c r="H64" s="9" t="s">
        <v>15</v>
      </c>
      <c r="J64" s="9" t="s">
        <v>15</v>
      </c>
      <c r="K64" s="9">
        <v>2011</v>
      </c>
      <c r="L64" s="21" t="s">
        <v>210</v>
      </c>
      <c r="M64" s="21">
        <v>10</v>
      </c>
      <c r="N64" s="21" t="s">
        <v>211</v>
      </c>
      <c r="O64" s="21" t="s">
        <v>82</v>
      </c>
      <c r="P64" s="21" t="s">
        <v>208</v>
      </c>
    </row>
    <row r="65" spans="1:38" x14ac:dyDescent="0.35">
      <c r="B65" s="5" t="s">
        <v>212</v>
      </c>
      <c r="C65">
        <v>0</v>
      </c>
      <c r="D65">
        <v>90</v>
      </c>
      <c r="E65" s="13">
        <f>(C65/D65)</f>
        <v>0</v>
      </c>
      <c r="H65" t="s">
        <v>15</v>
      </c>
      <c r="J65" t="s">
        <v>15</v>
      </c>
      <c r="K65" s="4">
        <v>2014</v>
      </c>
      <c r="L65" s="7" t="s">
        <v>213</v>
      </c>
      <c r="M65" s="7">
        <v>1</v>
      </c>
      <c r="N65" s="7"/>
      <c r="P65" s="7" t="s">
        <v>208</v>
      </c>
    </row>
    <row r="66" spans="1:38" x14ac:dyDescent="0.35">
      <c r="C66"/>
      <c r="E66" s="13"/>
      <c r="K66" s="4"/>
      <c r="L66" s="7"/>
      <c r="N66" s="7"/>
      <c r="P66" s="7"/>
    </row>
    <row r="67" spans="1:38" s="14" customFormat="1" x14ac:dyDescent="0.35">
      <c r="A67" s="14" t="s">
        <v>214</v>
      </c>
      <c r="B67" s="15" t="s">
        <v>215</v>
      </c>
      <c r="C67" s="14">
        <v>10</v>
      </c>
      <c r="D67" s="14">
        <v>11</v>
      </c>
      <c r="E67" s="16">
        <f t="shared" ref="E67:E77" si="1">(C67/D67)</f>
        <v>0.90909090909090906</v>
      </c>
      <c r="F67" s="14" t="s">
        <v>68</v>
      </c>
      <c r="K67" s="23">
        <v>2015</v>
      </c>
      <c r="L67" s="17" t="s">
        <v>216</v>
      </c>
      <c r="M67" s="17" t="s">
        <v>217</v>
      </c>
      <c r="N67" s="17" t="s">
        <v>218</v>
      </c>
      <c r="O67" s="17">
        <v>10</v>
      </c>
      <c r="P67" s="17" t="s">
        <v>219</v>
      </c>
    </row>
    <row r="68" spans="1:38" x14ac:dyDescent="0.35">
      <c r="B68" s="5" t="s">
        <v>220</v>
      </c>
      <c r="C68">
        <v>16</v>
      </c>
      <c r="D68">
        <v>25</v>
      </c>
      <c r="E68" s="13">
        <f t="shared" si="1"/>
        <v>0.64</v>
      </c>
      <c r="F68" t="s">
        <v>58</v>
      </c>
      <c r="H68" t="s">
        <v>221</v>
      </c>
      <c r="J68" t="s">
        <v>15</v>
      </c>
      <c r="K68" s="4">
        <v>2016</v>
      </c>
      <c r="L68" s="7" t="s">
        <v>222</v>
      </c>
      <c r="M68" s="7">
        <v>10</v>
      </c>
      <c r="N68" s="7"/>
      <c r="P68" s="7" t="s">
        <v>223</v>
      </c>
    </row>
    <row r="69" spans="1:38" x14ac:dyDescent="0.35">
      <c r="B69" s="5" t="s">
        <v>224</v>
      </c>
      <c r="C69">
        <v>15</v>
      </c>
      <c r="D69">
        <v>26</v>
      </c>
      <c r="E69" s="13">
        <f t="shared" si="1"/>
        <v>0.57692307692307687</v>
      </c>
      <c r="H69" t="s">
        <v>15</v>
      </c>
      <c r="J69" t="s">
        <v>15</v>
      </c>
      <c r="K69" s="4">
        <v>2015</v>
      </c>
      <c r="L69" s="7" t="s">
        <v>225</v>
      </c>
      <c r="M69" s="7" t="s">
        <v>166</v>
      </c>
      <c r="N69" s="7"/>
      <c r="P69" s="7" t="s">
        <v>226</v>
      </c>
    </row>
    <row r="70" spans="1:38" s="4" customFormat="1" x14ac:dyDescent="0.35">
      <c r="B70" s="5" t="s">
        <v>227</v>
      </c>
      <c r="C70">
        <v>5</v>
      </c>
      <c r="D70">
        <v>16</v>
      </c>
      <c r="E70" s="13">
        <f t="shared" si="1"/>
        <v>0.3125</v>
      </c>
      <c r="F70"/>
      <c r="G70"/>
      <c r="H70" t="s">
        <v>15</v>
      </c>
      <c r="I70"/>
      <c r="J70"/>
      <c r="K70" s="4">
        <v>2015</v>
      </c>
      <c r="L70" s="7" t="s">
        <v>162</v>
      </c>
      <c r="M70" s="7">
        <v>1</v>
      </c>
      <c r="N70" s="7"/>
      <c r="O70" s="7"/>
      <c r="P70" s="7" t="s">
        <v>228</v>
      </c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</row>
    <row r="71" spans="1:38" x14ac:dyDescent="0.35">
      <c r="B71" s="5" t="s">
        <v>229</v>
      </c>
      <c r="C71">
        <v>23</v>
      </c>
      <c r="D71">
        <v>79</v>
      </c>
      <c r="E71" s="13">
        <f t="shared" si="1"/>
        <v>0.29113924050632911</v>
      </c>
      <c r="F71" t="s">
        <v>21</v>
      </c>
      <c r="H71" t="s">
        <v>15</v>
      </c>
      <c r="J71" t="s">
        <v>15</v>
      </c>
      <c r="K71" s="4">
        <v>2015</v>
      </c>
      <c r="L71" s="7" t="s">
        <v>225</v>
      </c>
      <c r="M71" s="7" t="s">
        <v>166</v>
      </c>
      <c r="N71" s="7"/>
      <c r="P71" s="7" t="s">
        <v>230</v>
      </c>
    </row>
    <row r="72" spans="1:38" x14ac:dyDescent="0.35">
      <c r="B72" s="5" t="s">
        <v>161</v>
      </c>
      <c r="C72">
        <v>2</v>
      </c>
      <c r="D72">
        <v>18</v>
      </c>
      <c r="E72" s="13">
        <f t="shared" si="1"/>
        <v>0.1111111111111111</v>
      </c>
      <c r="F72" t="s">
        <v>68</v>
      </c>
      <c r="H72" t="s">
        <v>15</v>
      </c>
      <c r="J72" t="s">
        <v>15</v>
      </c>
      <c r="K72" s="4">
        <v>2016</v>
      </c>
      <c r="L72" s="7" t="s">
        <v>162</v>
      </c>
      <c r="M72" s="7">
        <v>1</v>
      </c>
      <c r="N72" s="7"/>
      <c r="P72" s="7" t="s">
        <v>231</v>
      </c>
    </row>
    <row r="73" spans="1:38" x14ac:dyDescent="0.35">
      <c r="B73" s="5" t="s">
        <v>232</v>
      </c>
      <c r="C73">
        <v>0</v>
      </c>
      <c r="D73">
        <v>60</v>
      </c>
      <c r="E73" s="13">
        <f t="shared" si="1"/>
        <v>0</v>
      </c>
      <c r="F73" t="s">
        <v>68</v>
      </c>
      <c r="H73" t="s">
        <v>15</v>
      </c>
      <c r="J73" t="s">
        <v>15</v>
      </c>
      <c r="K73" s="4">
        <v>2014</v>
      </c>
      <c r="L73" s="7" t="s">
        <v>75</v>
      </c>
      <c r="M73" s="7">
        <v>10</v>
      </c>
      <c r="N73" s="7" t="s">
        <v>96</v>
      </c>
      <c r="O73" s="7" t="s">
        <v>233</v>
      </c>
      <c r="P73" s="7" t="s">
        <v>234</v>
      </c>
    </row>
    <row r="74" spans="1:38" x14ac:dyDescent="0.35">
      <c r="B74" s="5" t="s">
        <v>72</v>
      </c>
      <c r="C74">
        <v>0</v>
      </c>
      <c r="D74">
        <v>8</v>
      </c>
      <c r="E74" s="13">
        <f t="shared" si="1"/>
        <v>0</v>
      </c>
      <c r="F74" t="s">
        <v>73</v>
      </c>
      <c r="H74" t="s">
        <v>15</v>
      </c>
      <c r="J74" t="s">
        <v>15</v>
      </c>
      <c r="K74" s="4">
        <v>2015</v>
      </c>
      <c r="L74" s="7" t="s">
        <v>74</v>
      </c>
      <c r="M74" s="7" t="s">
        <v>47</v>
      </c>
      <c r="N74" s="7" t="s">
        <v>60</v>
      </c>
      <c r="O74" s="7" t="s">
        <v>40</v>
      </c>
      <c r="P74" s="7" t="s">
        <v>235</v>
      </c>
    </row>
    <row r="75" spans="1:38" s="4" customFormat="1" x14ac:dyDescent="0.35">
      <c r="B75" s="5" t="s">
        <v>181</v>
      </c>
      <c r="C75">
        <v>0</v>
      </c>
      <c r="D75">
        <v>37</v>
      </c>
      <c r="E75" s="13">
        <f t="shared" si="1"/>
        <v>0</v>
      </c>
      <c r="F75"/>
      <c r="G75"/>
      <c r="H75" t="s">
        <v>15</v>
      </c>
      <c r="I75"/>
      <c r="J75" t="s">
        <v>15</v>
      </c>
      <c r="K75" s="4">
        <v>2016</v>
      </c>
      <c r="L75" s="7" t="s">
        <v>182</v>
      </c>
      <c r="M75" s="7">
        <v>10</v>
      </c>
      <c r="N75" s="7" t="s">
        <v>183</v>
      </c>
      <c r="O75" s="7">
        <v>1</v>
      </c>
      <c r="P75" s="7" t="s">
        <v>172</v>
      </c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</row>
    <row r="76" spans="1:38" x14ac:dyDescent="0.35">
      <c r="B76" s="5" t="s">
        <v>236</v>
      </c>
      <c r="C76">
        <v>0</v>
      </c>
      <c r="D76">
        <v>30</v>
      </c>
      <c r="E76" s="13">
        <f t="shared" si="1"/>
        <v>0</v>
      </c>
      <c r="H76" t="s">
        <v>15</v>
      </c>
      <c r="J76" t="s">
        <v>15</v>
      </c>
      <c r="K76" s="4">
        <v>2016</v>
      </c>
      <c r="L76" s="7" t="s">
        <v>237</v>
      </c>
      <c r="M76" s="7" t="s">
        <v>166</v>
      </c>
      <c r="N76" s="7"/>
      <c r="P76" s="7" t="s">
        <v>238</v>
      </c>
    </row>
    <row r="77" spans="1:38" x14ac:dyDescent="0.35">
      <c r="B77" s="5" t="s">
        <v>239</v>
      </c>
      <c r="C77">
        <v>0</v>
      </c>
      <c r="D77">
        <v>50</v>
      </c>
      <c r="E77" s="13">
        <f t="shared" si="1"/>
        <v>0</v>
      </c>
      <c r="J77" t="s">
        <v>15</v>
      </c>
      <c r="K77" s="4">
        <v>2016</v>
      </c>
      <c r="L77" s="7" t="s">
        <v>81</v>
      </c>
      <c r="M77" s="7" t="s">
        <v>233</v>
      </c>
      <c r="N77" s="7" t="s">
        <v>240</v>
      </c>
      <c r="O77" s="7" t="s">
        <v>166</v>
      </c>
      <c r="P77" s="7" t="s">
        <v>241</v>
      </c>
    </row>
    <row r="78" spans="1:38" x14ac:dyDescent="0.35">
      <c r="C78"/>
      <c r="E78" s="13"/>
      <c r="K78" s="4"/>
      <c r="L78" s="7"/>
      <c r="N78" s="7"/>
      <c r="P78" s="7"/>
    </row>
    <row r="79" spans="1:38" s="14" customFormat="1" x14ac:dyDescent="0.35">
      <c r="A79" s="14" t="s">
        <v>257</v>
      </c>
      <c r="B79" s="15" t="s">
        <v>173</v>
      </c>
      <c r="C79" s="14">
        <v>6</v>
      </c>
      <c r="D79" s="14">
        <v>8</v>
      </c>
      <c r="E79" s="16">
        <f>(C79/D79)</f>
        <v>0.75</v>
      </c>
      <c r="H79" s="14" t="s">
        <v>15</v>
      </c>
      <c r="J79" s="14" t="s">
        <v>15</v>
      </c>
      <c r="K79" s="23">
        <v>2014</v>
      </c>
      <c r="L79" s="17" t="s">
        <v>174</v>
      </c>
      <c r="M79" s="17" t="s">
        <v>175</v>
      </c>
      <c r="N79" s="17" t="s">
        <v>176</v>
      </c>
      <c r="O79" s="17">
        <v>1</v>
      </c>
      <c r="P79" s="17" t="s">
        <v>177</v>
      </c>
    </row>
    <row r="80" spans="1:38" x14ac:dyDescent="0.35">
      <c r="B80" s="5" t="s">
        <v>187</v>
      </c>
      <c r="C80">
        <v>7</v>
      </c>
      <c r="D80">
        <v>10</v>
      </c>
      <c r="E80" s="13">
        <f>(C80/D80)</f>
        <v>0.7</v>
      </c>
      <c r="K80" s="4">
        <v>2014</v>
      </c>
      <c r="L80" s="7" t="s">
        <v>188</v>
      </c>
      <c r="M80" s="7" t="s">
        <v>166</v>
      </c>
      <c r="N80" s="7"/>
      <c r="P80" s="7" t="s">
        <v>189</v>
      </c>
    </row>
    <row r="81" spans="2:16" x14ac:dyDescent="0.35">
      <c r="B81" s="5" t="s">
        <v>136</v>
      </c>
      <c r="C81">
        <v>4</v>
      </c>
      <c r="D81">
        <v>6</v>
      </c>
      <c r="E81" s="13">
        <f>(C81/D81)</f>
        <v>0.66666666666666663</v>
      </c>
      <c r="J81" t="s">
        <v>15</v>
      </c>
      <c r="K81" s="4">
        <v>2015</v>
      </c>
      <c r="L81" s="7" t="s">
        <v>88</v>
      </c>
      <c r="M81" s="7" t="s">
        <v>38</v>
      </c>
      <c r="N81" s="7"/>
      <c r="P81" s="7" t="s">
        <v>242</v>
      </c>
    </row>
    <row r="82" spans="2:16" x14ac:dyDescent="0.35">
      <c r="B82" s="5" t="s">
        <v>243</v>
      </c>
      <c r="C82">
        <v>4</v>
      </c>
      <c r="D82">
        <v>10</v>
      </c>
      <c r="E82" s="13">
        <f>(C:C/D:D)</f>
        <v>0.4</v>
      </c>
      <c r="H82" t="s">
        <v>15</v>
      </c>
      <c r="J82" t="s">
        <v>15</v>
      </c>
      <c r="K82">
        <v>1987</v>
      </c>
      <c r="L82" s="7" t="s">
        <v>43</v>
      </c>
      <c r="M82" s="7" t="s">
        <v>40</v>
      </c>
      <c r="N82" s="7" t="s">
        <v>244</v>
      </c>
      <c r="O82" s="7" t="s">
        <v>47</v>
      </c>
      <c r="P82" s="7" t="s">
        <v>245</v>
      </c>
    </row>
    <row r="83" spans="2:16" x14ac:dyDescent="0.35">
      <c r="B83" s="5" t="s">
        <v>148</v>
      </c>
      <c r="C83">
        <v>12</v>
      </c>
      <c r="D83">
        <v>100</v>
      </c>
      <c r="E83" s="13">
        <f>(C:C/D:D)</f>
        <v>0.12</v>
      </c>
      <c r="J83" t="s">
        <v>15</v>
      </c>
      <c r="K83">
        <v>2004</v>
      </c>
      <c r="L83" s="7" t="s">
        <v>43</v>
      </c>
      <c r="M83" s="7" t="s">
        <v>40</v>
      </c>
      <c r="N83" s="7"/>
      <c r="P83" s="7" t="s">
        <v>150</v>
      </c>
    </row>
    <row r="84" spans="2:16" x14ac:dyDescent="0.35">
      <c r="B84" s="5" t="s">
        <v>246</v>
      </c>
      <c r="C84">
        <v>0</v>
      </c>
      <c r="D84">
        <v>37</v>
      </c>
      <c r="E84" s="13">
        <f>(C:C/D:D)</f>
        <v>0</v>
      </c>
      <c r="K84">
        <v>1982</v>
      </c>
      <c r="L84" s="7" t="s">
        <v>37</v>
      </c>
      <c r="M84" s="7" t="s">
        <v>38</v>
      </c>
      <c r="N84" s="7" t="s">
        <v>247</v>
      </c>
      <c r="O84" s="7">
        <v>10</v>
      </c>
      <c r="P84" s="7" t="s">
        <v>248</v>
      </c>
    </row>
    <row r="85" spans="2:16" x14ac:dyDescent="0.35">
      <c r="B85" s="5" t="s">
        <v>249</v>
      </c>
      <c r="C85">
        <v>0</v>
      </c>
      <c r="D85">
        <v>33</v>
      </c>
      <c r="E85" s="13">
        <f>(C:C/D:D)</f>
        <v>0</v>
      </c>
      <c r="F85" t="s">
        <v>149</v>
      </c>
      <c r="K85">
        <v>1995</v>
      </c>
      <c r="L85" s="7" t="s">
        <v>37</v>
      </c>
      <c r="M85" s="7" t="s">
        <v>38</v>
      </c>
      <c r="N85" s="7" t="s">
        <v>244</v>
      </c>
      <c r="O85" s="7" t="s">
        <v>47</v>
      </c>
      <c r="P85" s="7" t="s">
        <v>250</v>
      </c>
    </row>
    <row r="86" spans="2:16" x14ac:dyDescent="0.35">
      <c r="B86" s="5" t="s">
        <v>251</v>
      </c>
      <c r="C86">
        <v>0</v>
      </c>
      <c r="D86">
        <v>90</v>
      </c>
      <c r="E86" s="13">
        <f>(C:C/D:D)</f>
        <v>0</v>
      </c>
      <c r="H86" t="s">
        <v>15</v>
      </c>
      <c r="J86" t="s">
        <v>15</v>
      </c>
      <c r="K86">
        <v>2003</v>
      </c>
      <c r="L86" s="7" t="s">
        <v>252</v>
      </c>
      <c r="M86" s="7" t="s">
        <v>49</v>
      </c>
      <c r="N86" s="7"/>
      <c r="P86" s="7" t="s">
        <v>248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Mackenzie Alexander</dc:creator>
  <cp:lastModifiedBy>Mackenzie Alexander</cp:lastModifiedBy>
  <dcterms:created xsi:type="dcterms:W3CDTF">2020-01-16T18:02:51Z</dcterms:created>
  <dcterms:modified xsi:type="dcterms:W3CDTF">2020-03-11T18:29:13Z</dcterms:modified>
</cp:coreProperties>
</file>