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01" activeTab="0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" sheetId="7" r:id="rId7"/>
    <sheet name="Oil_SF" sheetId="8" r:id="rId8"/>
    <sheet name="Canola" sheetId="9" r:id="rId9"/>
    <sheet name="Flax" sheetId="10" r:id="rId10"/>
    <sheet name="Peas" sheetId="11" r:id="rId11"/>
    <sheet name="Oats" sheetId="12" r:id="rId12"/>
    <sheet name="Lentil" sheetId="13" r:id="rId13"/>
    <sheet name="Mustard" sheetId="14" r:id="rId14"/>
    <sheet name="Saffl" sheetId="15" r:id="rId15"/>
    <sheet name="Buckwht" sheetId="16" r:id="rId16"/>
    <sheet name="Millet" sheetId="17" r:id="rId17"/>
    <sheet name="Chickpea" sheetId="18" r:id="rId18"/>
    <sheet name="HRWW" sheetId="19" r:id="rId19"/>
    <sheet name="Rye" sheetId="20" r:id="rId20"/>
  </sheets>
  <definedNames>
    <definedName name="_xlnm.Print_Area" localSheetId="1">'Cashflow'!$A$1:$L$62</definedName>
    <definedName name="_xlnm.Print_Area" localSheetId="0">'Intro'!$A$1:$J$31</definedName>
  </definedNames>
  <calcPr fullCalcOnLoad="1"/>
</workbook>
</file>

<file path=xl/sharedStrings.xml><?xml version="1.0" encoding="utf-8"?>
<sst xmlns="http://schemas.openxmlformats.org/spreadsheetml/2006/main" count="722" uniqueCount="171">
  <si>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</si>
  <si>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</si>
  <si>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</si>
  <si>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</si>
  <si>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</si>
  <si>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</si>
  <si>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</si>
  <si>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</si>
  <si>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</si>
  <si>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</si>
  <si>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</si>
  <si>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</si>
  <si>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</si>
  <si>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</si>
  <si>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</si>
  <si>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</si>
  <si>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</si>
  <si>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</si>
  <si>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</si>
  <si>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</si>
  <si>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</si>
  <si>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</si>
  <si>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</si>
  <si>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</si>
  <si>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</si>
  <si>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Corn</t>
  </si>
  <si>
    <t xml:space="preserve"> -Total Listed Costs</t>
  </si>
  <si>
    <t>Market Revenue</t>
  </si>
  <si>
    <t xml:space="preserve">  Market Yield</t>
  </si>
  <si>
    <t>Notes:</t>
  </si>
  <si>
    <t>HARD RED SPRING WHEAT</t>
  </si>
  <si>
    <t>RETURN TO LABOR &amp; MGMT</t>
  </si>
  <si>
    <t>DURUM</t>
  </si>
  <si>
    <t>BARLEY</t>
  </si>
  <si>
    <t>CORN</t>
  </si>
  <si>
    <t>(lb) :</t>
  </si>
  <si>
    <t>OIL SUNFLOWER</t>
  </si>
  <si>
    <t>CANOLA</t>
  </si>
  <si>
    <t>FLAX</t>
  </si>
  <si>
    <t>FIELD PEAS</t>
  </si>
  <si>
    <t>OATS</t>
  </si>
  <si>
    <t>LENTILS</t>
  </si>
  <si>
    <t>YELLOW MUSTARD</t>
  </si>
  <si>
    <t>BUCKWHEAT</t>
  </si>
  <si>
    <t>MILLET</t>
  </si>
  <si>
    <t>WINTER WHEAT</t>
  </si>
  <si>
    <t>RYE</t>
  </si>
  <si>
    <t>CASHFLOW SUMMARY</t>
  </si>
  <si>
    <t>HRSW</t>
  </si>
  <si>
    <t>Durum</t>
  </si>
  <si>
    <t>Barley</t>
  </si>
  <si>
    <t>Oil_SF</t>
  </si>
  <si>
    <t>Canola</t>
  </si>
  <si>
    <t>Flax</t>
  </si>
  <si>
    <t>Mustard</t>
  </si>
  <si>
    <t>Buckwht</t>
  </si>
  <si>
    <t>Peas</t>
  </si>
  <si>
    <t>Oats</t>
  </si>
  <si>
    <t>Lentils</t>
  </si>
  <si>
    <t>Millet</t>
  </si>
  <si>
    <t>Wint.Wht</t>
  </si>
  <si>
    <t>Rye</t>
  </si>
  <si>
    <t>CROP</t>
  </si>
  <si>
    <t>Revenue</t>
  </si>
  <si>
    <t>Direct</t>
  </si>
  <si>
    <t>Costs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</si>
  <si>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</si>
  <si>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</si>
  <si>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</si>
  <si>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</si>
  <si>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</si>
  <si>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</si>
  <si>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</si>
  <si>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</si>
  <si>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</si>
  <si>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</si>
  <si>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Revenue x</t>
  </si>
  <si>
    <t>Dir. Costs x</t>
  </si>
  <si>
    <t>Totals</t>
  </si>
  <si>
    <t>Decoupled Gov't Pmts</t>
  </si>
  <si>
    <t>Other Cash Outflow</t>
  </si>
  <si>
    <t>Other Cash Inflow</t>
  </si>
  <si>
    <t>Lg Chickp</t>
  </si>
  <si>
    <t>SAFFLOWER</t>
  </si>
  <si>
    <t>Safflower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</si>
  <si>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</si>
  <si>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</si>
  <si>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</si>
  <si>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</si>
  <si>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</si>
  <si>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</si>
  <si>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</si>
  <si>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</si>
  <si>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</si>
  <si>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</si>
  <si>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</si>
  <si>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</si>
  <si>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</si>
  <si>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Summary of Direct Costs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</si>
  <si>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</si>
  <si>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</si>
  <si>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</si>
  <si>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</si>
  <si>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</si>
  <si>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</si>
  <si>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</si>
  <si>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</si>
  <si>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</si>
  <si>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</si>
  <si>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</si>
  <si>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</si>
  <si>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</si>
  <si>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</si>
  <si>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</si>
  <si>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</si>
  <si>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</si>
  <si>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</si>
  <si>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</si>
  <si>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</si>
  <si>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</si>
  <si>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</si>
  <si>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</si>
  <si>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Machinery P &amp; I Pmts</t>
  </si>
  <si>
    <t>Land P &amp; I Pmts</t>
  </si>
  <si>
    <t>Cash available for family living, SE &amp; income taxes and investment</t>
  </si>
  <si>
    <t>Click Here</t>
  </si>
  <si>
    <t xml:space="preserve"> for Map of Crop Budget Regions</t>
  </si>
  <si>
    <t xml:space="preserve"> </t>
  </si>
  <si>
    <t>Or Copy</t>
  </si>
  <si>
    <t>http://www.ag.ndsu.edu/pubs/agecon/ecguides/budgetmap.html</t>
  </si>
  <si>
    <t>into your Web browser.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</si>
  <si>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 xml:space="preserve">. </t>
    </r>
    <r>
      <rPr>
        <sz val="10"/>
        <rFont val="Arial"/>
        <family val="2"/>
      </rPr>
      <t xml:space="preserve"> (Cashflow is not </t>
    </r>
  </si>
  <si>
    <t>Sm Chickpea</t>
  </si>
  <si>
    <t>Date:</t>
  </si>
  <si>
    <t>See direct cost summary below.</t>
  </si>
  <si>
    <t>Includes seed treatment for wireworm and flea beetle</t>
  </si>
  <si>
    <t>Includes pre-harvest dessicant</t>
  </si>
  <si>
    <t>Insecticide for cutworms would cost about $5</t>
  </si>
  <si>
    <t>Name:</t>
  </si>
  <si>
    <t>SMALL CHICKPEA</t>
  </si>
  <si>
    <t>Frontier variety which has some ascochyta resistance</t>
  </si>
  <si>
    <t>Seed treatment and early season foliar fungicide</t>
  </si>
  <si>
    <t>Two ascochyta blight fung. trtmts, more maybe needed</t>
  </si>
  <si>
    <t>Market</t>
  </si>
  <si>
    <t xml:space="preserve">  Market Price</t>
  </si>
  <si>
    <t>Wheat midge &amp; cereal grain aphid insect. would be $6 each</t>
  </si>
  <si>
    <t>Wheat midge &amp; cereal grain aphid insect would be $6 each</t>
  </si>
  <si>
    <t>Fungicide for rust would cost $4 plus application</t>
  </si>
  <si>
    <t>Fungicide for ascochyta/anthracnose would cost about $16</t>
  </si>
  <si>
    <t>Fungicide for alternaria leaf spot</t>
  </si>
  <si>
    <t>seed treatment</t>
  </si>
  <si>
    <t>inoculant, rock roller rent, soil testing</t>
  </si>
  <si>
    <t>Insecticide for cutworms and/or pea aphids would cost $5.</t>
  </si>
  <si>
    <t xml:space="preserve">the whole farm cashflow.  This worksheet consists of three tables.  The first table lists the market  </t>
  </si>
  <si>
    <t>SOYBEANS</t>
  </si>
  <si>
    <t>Soybeans</t>
  </si>
  <si>
    <t>Milling quality price. There is risk of quality discounts.</t>
  </si>
  <si>
    <t>only available by written agreement in most counties of region</t>
  </si>
  <si>
    <t>.</t>
  </si>
  <si>
    <t>Includes $8 cost for inoculant and fungicide seed treatment</t>
  </si>
  <si>
    <t>Spraying for head feeding insects. Cutworm would be $5</t>
  </si>
  <si>
    <t>Insurance not available for most counties of this region</t>
  </si>
  <si>
    <t>decoupled Price Loss Coverage (PLC) and Agricultural Risk Coverage (ARC) government payments because</t>
  </si>
  <si>
    <t>they are tied to program base acres, not to current crop selection or production.  Refer to the paper</t>
  </si>
  <si>
    <t>North Dakota 2015 Projected Crop Budgets - North West</t>
  </si>
  <si>
    <t>Hired Labor</t>
  </si>
  <si>
    <t>Malt price, feed quality occurs 30%, price est. is $2.95</t>
  </si>
  <si>
    <t xml:space="preserve"> only available by written agreement in some counties of region</t>
  </si>
  <si>
    <t>Yellow pea food quality. Estimate $7.75 green pea food quality</t>
  </si>
  <si>
    <t>and about $4.00 per bu. for feed quality.</t>
  </si>
  <si>
    <t>Yellow pea seed cost, use $47 cost/acre for green pea seed.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</si>
</sst>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  <numFmt numFmtId="167" formatCode="0.0000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164" fontId="4" fillId="0" borderId="0" xfId="0" applyNumberFormat="1" applyFont="1" applyBorder="1" applyAlignment="1" applyProtection="1">
      <alignment/>
      <protection locked="0"/>
    </xf>
    <xf numFmtId="0" fontId="4" fillId="0" borderId="0" xfId="0" applyNumberFormat="1" applyFont="1" applyBorder="1" applyAlignment="1" applyProtection="1">
      <alignment/>
      <protection locked="0"/>
    </xf>
    <xf numFmtId="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0" fontId="4" fillId="0" borderId="0" xfId="0" applyNumberFormat="1" applyFont="1" applyAlignment="1" applyProtection="1">
      <alignment/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0" fontId="1" fillId="0" borderId="0" xfId="53" applyAlignment="1" applyProtection="1">
      <alignment/>
      <protection/>
    </xf>
    <xf numFmtId="0" fontId="8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37" fontId="0" fillId="0" borderId="0" xfId="42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Fill="1" applyBorder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0" fontId="52" fillId="0" borderId="0" xfId="0" applyFont="1" applyBorder="1" applyAlignment="1" quotePrefix="1">
      <alignment/>
    </xf>
    <xf numFmtId="0" fontId="52" fillId="0" borderId="16" xfId="0" applyFont="1" applyBorder="1" applyAlignment="1" quotePrefix="1">
      <alignment/>
    </xf>
    <xf numFmtId="0" fontId="0" fillId="0" borderId="0" xfId="0" applyFill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3" fontId="0" fillId="33" borderId="17" xfId="0" applyNumberFormat="1" applyFont="1" applyFill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/>
      <protection locked="0"/>
    </xf>
    <xf numFmtId="0" fontId="6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1" fillId="0" borderId="0" xfId="53" applyAlignment="1" applyProtection="1">
      <alignment/>
      <protection/>
    </xf>
    <xf numFmtId="0" fontId="0" fillId="0" borderId="0" xfId="0" applyAlignment="1">
      <alignment/>
    </xf>
    <xf numFmtId="0" fontId="52" fillId="0" borderId="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52" fillId="0" borderId="21" xfId="0" applyFont="1" applyBorder="1" applyAlignment="1" applyProtection="1">
      <alignment/>
      <protection locked="0"/>
    </xf>
    <xf numFmtId="0" fontId="52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2" fillId="0" borderId="0" xfId="0" applyFon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.ndsu.edu/pubs/agecon/ecguides/budgetmap.html" TargetMode="External" /><Relationship Id="rId2" Type="http://schemas.openxmlformats.org/officeDocument/2006/relationships/hyperlink" Target="http://www.ag.ndsu.edu/pubs/agecon/ecguides/budgetmap.html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0" max="10" width="9.8515625" style="0" customWidth="1"/>
  </cols>
  <sheetData>
    <row r="1" spans="1:10" ht="15.75">
      <c r="A1" s="84" t="s">
        <v>164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12.75">
      <c r="A2" s="85" t="s">
        <v>99</v>
      </c>
      <c r="B2" s="85"/>
      <c r="C2" s="85"/>
      <c r="D2" s="85"/>
      <c r="E2" s="85"/>
      <c r="F2" s="85"/>
      <c r="G2" s="85"/>
      <c r="H2" s="85"/>
      <c r="I2" s="85"/>
      <c r="J2" s="85"/>
    </row>
    <row r="3" spans="1:8" ht="12.75">
      <c r="A3" s="40"/>
      <c r="B3" s="41"/>
      <c r="C3" s="42"/>
      <c r="D3" s="42"/>
      <c r="E3" s="42"/>
      <c r="F3" s="41"/>
      <c r="G3" s="41"/>
      <c r="H3" s="41"/>
    </row>
    <row r="4" spans="1:8" ht="12.75">
      <c r="A4" s="49" t="s">
        <v>100</v>
      </c>
      <c r="B4" s="43"/>
      <c r="C4" s="43"/>
      <c r="D4" s="43"/>
      <c r="E4" s="43"/>
      <c r="F4" s="43"/>
      <c r="G4" s="43"/>
      <c r="H4" s="43"/>
    </row>
    <row r="5" spans="1:8" ht="12.75">
      <c r="A5" s="17" t="s">
        <v>101</v>
      </c>
      <c r="B5" s="43"/>
      <c r="C5" s="43"/>
      <c r="D5" s="43"/>
      <c r="E5" s="43"/>
      <c r="F5" s="43"/>
      <c r="G5" s="43"/>
      <c r="H5" s="43"/>
    </row>
    <row r="6" spans="1:8" ht="12.75">
      <c r="A6" s="17" t="s">
        <v>102</v>
      </c>
      <c r="B6" s="43"/>
      <c r="C6" s="43"/>
      <c r="D6" s="43"/>
      <c r="E6" s="43"/>
      <c r="F6" s="43"/>
      <c r="G6" s="43"/>
      <c r="H6" s="43"/>
    </row>
    <row r="7" spans="1:8" ht="12.75">
      <c r="A7" s="17" t="s">
        <v>103</v>
      </c>
      <c r="B7" s="43"/>
      <c r="C7" s="43"/>
      <c r="D7" s="43"/>
      <c r="E7" s="43"/>
      <c r="F7" s="43"/>
      <c r="G7" s="43"/>
      <c r="H7" s="43"/>
    </row>
    <row r="8" spans="1:8" ht="12.75">
      <c r="A8" s="17" t="s">
        <v>104</v>
      </c>
      <c r="B8" s="43"/>
      <c r="C8" s="43"/>
      <c r="D8" s="43"/>
      <c r="E8" s="43"/>
      <c r="F8" s="43"/>
      <c r="G8" s="43"/>
      <c r="H8" s="43"/>
    </row>
    <row r="9" spans="1:8" ht="12.75">
      <c r="A9" s="17" t="s">
        <v>162</v>
      </c>
      <c r="B9" s="43"/>
      <c r="C9" s="43"/>
      <c r="D9" s="43"/>
      <c r="E9" s="43"/>
      <c r="F9" s="43"/>
      <c r="G9" s="43"/>
      <c r="H9" s="43"/>
    </row>
    <row r="10" spans="1:8" ht="12.75">
      <c r="A10" s="17" t="s">
        <v>163</v>
      </c>
      <c r="B10" s="43"/>
      <c r="C10" s="43"/>
      <c r="D10" s="43"/>
      <c r="E10" s="43"/>
      <c r="F10" s="43"/>
      <c r="G10" s="43"/>
      <c r="H10" s="43"/>
    </row>
    <row r="11" spans="1:8" ht="12.75">
      <c r="A11" s="17" t="s">
        <v>105</v>
      </c>
      <c r="B11" s="43"/>
      <c r="C11" s="43"/>
      <c r="D11" s="43"/>
      <c r="E11" s="43"/>
      <c r="F11" s="43"/>
      <c r="G11" s="43"/>
      <c r="H11" s="43"/>
    </row>
    <row r="12" spans="1:8" ht="12.75">
      <c r="A12" s="17"/>
      <c r="B12" s="43"/>
      <c r="C12" s="43"/>
      <c r="D12" s="43"/>
      <c r="E12" s="43"/>
      <c r="F12" s="43"/>
      <c r="G12" s="43"/>
      <c r="H12" s="43"/>
    </row>
    <row r="13" spans="1:8" ht="12.75">
      <c r="A13" s="49" t="s">
        <v>106</v>
      </c>
      <c r="B13" s="44"/>
      <c r="C13" s="44"/>
      <c r="D13" s="43"/>
      <c r="E13" s="43"/>
      <c r="F13" s="43"/>
      <c r="G13" s="43"/>
      <c r="H13" s="43"/>
    </row>
    <row r="14" spans="1:8" ht="12.75">
      <c r="A14" s="17" t="s">
        <v>107</v>
      </c>
      <c r="B14" s="43"/>
      <c r="C14" s="43"/>
      <c r="D14" s="43"/>
      <c r="E14" s="43"/>
      <c r="F14" s="43"/>
      <c r="G14" s="43"/>
      <c r="H14" s="43"/>
    </row>
    <row r="15" spans="1:8" ht="12.75">
      <c r="A15" s="78" t="s">
        <v>153</v>
      </c>
      <c r="B15" s="43"/>
      <c r="C15" s="43"/>
      <c r="D15" s="43"/>
      <c r="E15" s="43"/>
      <c r="F15" s="43"/>
      <c r="G15" s="43"/>
      <c r="H15" s="43"/>
    </row>
    <row r="16" spans="1:8" ht="12.75">
      <c r="A16" s="17" t="s">
        <v>108</v>
      </c>
      <c r="B16" s="43"/>
      <c r="C16" s="43"/>
      <c r="D16" s="43"/>
      <c r="E16" s="43"/>
      <c r="F16" s="43"/>
      <c r="G16" s="43"/>
      <c r="H16" s="43"/>
    </row>
    <row r="17" spans="1:8" ht="12.75">
      <c r="A17" s="17" t="s">
        <v>109</v>
      </c>
      <c r="B17" s="43"/>
      <c r="C17" s="43"/>
      <c r="D17" s="43"/>
      <c r="E17" s="43"/>
      <c r="F17" s="43"/>
      <c r="G17" s="43"/>
      <c r="H17" s="43"/>
    </row>
    <row r="18" spans="1:8" ht="12.75">
      <c r="A18" s="17" t="s">
        <v>131</v>
      </c>
      <c r="B18" s="43"/>
      <c r="C18" s="43"/>
      <c r="D18" s="43"/>
      <c r="E18" s="43"/>
      <c r="F18" s="43"/>
      <c r="G18" s="43"/>
      <c r="H18" s="43"/>
    </row>
    <row r="19" spans="1:8" ht="12.75">
      <c r="A19" s="17" t="s">
        <v>110</v>
      </c>
      <c r="B19" s="43"/>
      <c r="C19" s="43"/>
      <c r="E19" s="43"/>
      <c r="F19" s="43"/>
      <c r="G19" s="43"/>
      <c r="H19" s="43"/>
    </row>
    <row r="20" spans="1:8" ht="12.75">
      <c r="A20" s="17" t="s">
        <v>111</v>
      </c>
      <c r="B20" s="43"/>
      <c r="C20" s="43"/>
      <c r="D20" s="43"/>
      <c r="E20" s="43"/>
      <c r="F20" s="43"/>
      <c r="G20" s="43"/>
      <c r="H20" s="43"/>
    </row>
    <row r="21" spans="1:8" ht="12.75">
      <c r="A21" s="17" t="s">
        <v>112</v>
      </c>
      <c r="B21" s="43"/>
      <c r="C21" s="43"/>
      <c r="D21" s="43"/>
      <c r="E21" s="43"/>
      <c r="F21" s="43"/>
      <c r="G21" s="43"/>
      <c r="H21" s="43"/>
    </row>
    <row r="22" spans="1:8" ht="12.75">
      <c r="A22" s="17" t="s">
        <v>113</v>
      </c>
      <c r="B22" s="43"/>
      <c r="C22" s="43"/>
      <c r="D22" s="43"/>
      <c r="E22" s="43"/>
      <c r="F22" s="43"/>
      <c r="G22" s="43"/>
      <c r="H22" s="43"/>
    </row>
    <row r="23" spans="2:8" ht="12.75">
      <c r="B23" s="43"/>
      <c r="C23" s="43"/>
      <c r="D23" s="43"/>
      <c r="E23" s="43"/>
      <c r="F23" s="43"/>
      <c r="G23" s="43"/>
      <c r="H23" s="43"/>
    </row>
    <row r="24" spans="1:8" ht="12.75">
      <c r="A24" s="49" t="s">
        <v>114</v>
      </c>
      <c r="B24" s="43"/>
      <c r="C24" s="43"/>
      <c r="D24" s="43"/>
      <c r="E24" s="43"/>
      <c r="F24" s="43"/>
      <c r="G24" s="43"/>
      <c r="H24" s="43"/>
    </row>
    <row r="25" spans="1:8" ht="12.75">
      <c r="A25" s="17" t="s">
        <v>115</v>
      </c>
      <c r="B25" s="43"/>
      <c r="C25" s="43"/>
      <c r="D25" s="43"/>
      <c r="E25" s="43"/>
      <c r="F25" s="43"/>
      <c r="G25" s="43"/>
      <c r="H25" s="43"/>
    </row>
    <row r="26" spans="1:8" ht="12.75" customHeight="1">
      <c r="A26" s="17" t="s">
        <v>116</v>
      </c>
      <c r="B26" s="43"/>
      <c r="C26" s="43"/>
      <c r="D26" s="43"/>
      <c r="E26" s="43"/>
      <c r="F26" s="43"/>
      <c r="G26" s="43"/>
      <c r="H26" s="43"/>
    </row>
    <row r="27" spans="1:8" ht="12.75">
      <c r="A27" s="17" t="s">
        <v>117</v>
      </c>
      <c r="B27" s="43"/>
      <c r="C27" s="43"/>
      <c r="D27" s="43"/>
      <c r="E27" s="43"/>
      <c r="F27" s="43"/>
      <c r="G27" s="43"/>
      <c r="H27" s="43"/>
    </row>
    <row r="28" spans="1:8" ht="13.5">
      <c r="A28" s="17" t="s">
        <v>118</v>
      </c>
      <c r="B28" s="43"/>
      <c r="C28" s="43"/>
      <c r="D28" s="43"/>
      <c r="E28" s="43"/>
      <c r="F28" s="43"/>
      <c r="G28" s="43"/>
      <c r="H28" s="43"/>
    </row>
    <row r="29" spans="1:8" ht="12.75">
      <c r="A29" s="41"/>
      <c r="B29" s="41"/>
      <c r="C29" s="41"/>
      <c r="D29" s="41"/>
      <c r="E29" s="41"/>
      <c r="F29" s="41"/>
      <c r="G29" s="41"/>
      <c r="H29" s="41"/>
    </row>
    <row r="30" spans="1:8" ht="12.75">
      <c r="A30" s="41" t="s">
        <v>119</v>
      </c>
      <c r="B30" s="41"/>
      <c r="C30" s="41"/>
      <c r="D30" s="41"/>
      <c r="E30" s="41"/>
      <c r="F30" s="41"/>
      <c r="G30" s="41"/>
      <c r="H30" s="41"/>
    </row>
    <row r="31" spans="1:8" ht="12.75">
      <c r="A31" s="41"/>
      <c r="B31" s="41"/>
      <c r="C31" s="41"/>
      <c r="D31" s="41"/>
      <c r="E31" s="41"/>
      <c r="F31" s="41"/>
      <c r="G31" s="41"/>
      <c r="H31" s="41"/>
    </row>
    <row r="32" spans="1:8" ht="12.75">
      <c r="A32" s="48" t="s">
        <v>125</v>
      </c>
      <c r="B32" s="41" t="s">
        <v>126</v>
      </c>
      <c r="C32" s="41"/>
      <c r="D32" s="45"/>
      <c r="E32" s="41" t="s">
        <v>127</v>
      </c>
      <c r="F32" s="41"/>
      <c r="G32" s="41"/>
      <c r="H32" s="41"/>
    </row>
    <row r="33" spans="1:11" ht="12.75">
      <c r="A33" s="41" t="s">
        <v>128</v>
      </c>
      <c r="B33" s="86" t="s">
        <v>129</v>
      </c>
      <c r="C33" s="87"/>
      <c r="D33" s="87"/>
      <c r="E33" s="87"/>
      <c r="F33" s="87"/>
      <c r="G33" s="87"/>
      <c r="H33" s="41" t="s">
        <v>130</v>
      </c>
      <c r="I33" s="41"/>
      <c r="J33" s="41"/>
      <c r="K33" s="41"/>
    </row>
    <row r="34" spans="1:11" ht="12.7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</row>
    <row r="35" spans="1:11" ht="12.7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</row>
    <row r="36" spans="1:11" ht="12.7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</row>
  </sheetData>
  <sheetProtection sheet="1" objects="1" scenarios="1"/>
  <mergeCells count="3">
    <mergeCell ref="A1:J1"/>
    <mergeCell ref="A2:J2"/>
    <mergeCell ref="B33:G33"/>
  </mergeCells>
  <hyperlinks>
    <hyperlink ref="B33" r:id="rId1" display="http://www.ag.ndsu.edu/pubs/agecon/ecguides/budgetmap.html"/>
    <hyperlink ref="A32" r:id="rId2" display="Click Here"/>
  </hyperlinks>
  <printOptions/>
  <pageMargins left="0.75" right="0.75" top="1" bottom="1" header="0.5" footer="0.5"/>
  <pageSetup fitToHeight="1" fitToWidth="1" horizontalDpi="600" verticalDpi="600" orientation="portrait" scale="98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38</v>
      </c>
      <c r="B1" s="22" t="s">
        <v>0</v>
      </c>
      <c r="C1" s="81" t="s">
        <v>29</v>
      </c>
    </row>
    <row r="2" spans="1:3" ht="12.75">
      <c r="A2" t="s">
        <v>28</v>
      </c>
      <c r="B2" s="9">
        <v>19</v>
      </c>
      <c r="C2" s="79"/>
    </row>
    <row r="3" spans="1:3" ht="12.75">
      <c r="A3" t="s">
        <v>144</v>
      </c>
      <c r="B3" s="10">
        <v>11.26</v>
      </c>
      <c r="C3" s="79"/>
    </row>
    <row r="4" spans="1:3" ht="12.75">
      <c r="A4" t="s">
        <v>27</v>
      </c>
      <c r="B4">
        <f>B2*B3</f>
        <v>213.94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12.6</v>
      </c>
      <c r="C7" s="79"/>
    </row>
    <row r="8" spans="1:3" ht="12.75">
      <c r="A8" s="1" t="s">
        <v>9</v>
      </c>
      <c r="B8" s="11">
        <v>28.5</v>
      </c>
      <c r="C8" s="79"/>
    </row>
    <row r="9" spans="1:3" ht="12.75">
      <c r="A9" s="1" t="s">
        <v>24</v>
      </c>
      <c r="B9" s="11">
        <v>0</v>
      </c>
      <c r="C9" s="79"/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27.04</v>
      </c>
      <c r="C11" s="79"/>
    </row>
    <row r="12" spans="1:3" ht="12.75">
      <c r="A12" s="1" t="s">
        <v>11</v>
      </c>
      <c r="B12" s="11">
        <v>7.3</v>
      </c>
      <c r="C12" s="79"/>
    </row>
    <row r="13" spans="1:3" ht="12.75">
      <c r="A13" s="1" t="s">
        <v>13</v>
      </c>
      <c r="B13" s="11">
        <v>12.11</v>
      </c>
      <c r="C13" s="79"/>
    </row>
    <row r="14" spans="1:3" ht="12.75">
      <c r="A14" s="1" t="s">
        <v>14</v>
      </c>
      <c r="B14" s="11">
        <v>16.23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1.5</v>
      </c>
      <c r="C16" s="79"/>
    </row>
    <row r="17" spans="1:3" ht="12.75">
      <c r="A17" s="1" t="s">
        <v>17</v>
      </c>
      <c r="B17" s="12">
        <v>2.24</v>
      </c>
      <c r="C17" s="79"/>
    </row>
    <row r="18" spans="1:3" ht="12.75">
      <c r="A18" t="s">
        <v>2</v>
      </c>
      <c r="B18" s="2">
        <f>SUM(B7:B17)</f>
        <v>107.52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6.48</v>
      </c>
      <c r="C21" s="79"/>
    </row>
    <row r="22" spans="1:3" ht="12.75">
      <c r="A22" s="1" t="s">
        <v>19</v>
      </c>
      <c r="B22" s="7">
        <v>18.35</v>
      </c>
      <c r="C22" s="79"/>
    </row>
    <row r="23" spans="1:3" ht="12.75">
      <c r="A23" s="1" t="s">
        <v>20</v>
      </c>
      <c r="B23" s="7">
        <v>10.46</v>
      </c>
      <c r="C23" s="79"/>
    </row>
    <row r="24" spans="1:3" ht="12.75">
      <c r="A24" s="1" t="s">
        <v>21</v>
      </c>
      <c r="B24" s="8">
        <v>36</v>
      </c>
      <c r="C24" s="79"/>
    </row>
    <row r="25" spans="1:3" ht="12.75">
      <c r="A25" t="s">
        <v>4</v>
      </c>
      <c r="B25" s="2">
        <f>SUM(B21:B24)</f>
        <v>71.29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178.81</v>
      </c>
      <c r="C27" s="79"/>
    </row>
    <row r="28" spans="2:3" ht="12.75">
      <c r="B28" s="2"/>
      <c r="C28" s="79"/>
    </row>
    <row r="29" spans="1:3" ht="12.75">
      <c r="A29" t="s">
        <v>31</v>
      </c>
      <c r="B29" s="2">
        <f>B4-B27</f>
        <v>35.129999999999995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7</v>
      </c>
      <c r="C31" s="79"/>
    </row>
    <row r="32" spans="1:3" ht="12.75">
      <c r="A32" s="1" t="s">
        <v>22</v>
      </c>
      <c r="B32" s="2">
        <f>B18/B2</f>
        <v>5.658947368421052</v>
      </c>
      <c r="C32" s="79"/>
    </row>
    <row r="33" spans="1:3" ht="12.75">
      <c r="A33" t="s">
        <v>23</v>
      </c>
      <c r="B33" s="2">
        <f>B25/B2</f>
        <v>3.7521052631578953</v>
      </c>
      <c r="C33" s="79"/>
    </row>
    <row r="34" spans="1:3" ht="12.75">
      <c r="A34" t="s">
        <v>26</v>
      </c>
      <c r="B34" s="2">
        <f>B27/B2</f>
        <v>9.411052631578947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39</v>
      </c>
      <c r="B1" s="22" t="s">
        <v>0</v>
      </c>
      <c r="C1" s="81" t="s">
        <v>29</v>
      </c>
    </row>
    <row r="2" spans="1:3" ht="12.75">
      <c r="A2" t="s">
        <v>28</v>
      </c>
      <c r="B2" s="9">
        <v>32</v>
      </c>
      <c r="C2" s="79"/>
    </row>
    <row r="3" spans="1:3" ht="12.75">
      <c r="A3" t="s">
        <v>144</v>
      </c>
      <c r="B3" s="12">
        <v>6.3</v>
      </c>
      <c r="C3" s="80" t="s">
        <v>168</v>
      </c>
    </row>
    <row r="4" spans="1:3" ht="12.75">
      <c r="A4" t="s">
        <v>27</v>
      </c>
      <c r="B4" s="2">
        <f>B2*B3</f>
        <v>201.6</v>
      </c>
      <c r="C4" s="80" t="s">
        <v>169</v>
      </c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38.25</v>
      </c>
      <c r="C7" s="79" t="s">
        <v>170</v>
      </c>
    </row>
    <row r="8" spans="1:3" ht="12.75">
      <c r="A8" s="1" t="s">
        <v>9</v>
      </c>
      <c r="B8" s="11">
        <v>31.75</v>
      </c>
      <c r="C8" s="79"/>
    </row>
    <row r="9" spans="1:3" ht="12.75">
      <c r="A9" s="1" t="s">
        <v>24</v>
      </c>
      <c r="B9" s="11">
        <v>1.5</v>
      </c>
      <c r="C9" s="79" t="s">
        <v>150</v>
      </c>
    </row>
    <row r="10" spans="1:3" ht="12.75">
      <c r="A10" s="1" t="s">
        <v>10</v>
      </c>
      <c r="B10" s="11">
        <v>0</v>
      </c>
      <c r="C10" s="79" t="s">
        <v>152</v>
      </c>
    </row>
    <row r="11" spans="1:3" ht="12.75">
      <c r="A11" s="1" t="s">
        <v>12</v>
      </c>
      <c r="B11" s="11">
        <v>11.79</v>
      </c>
      <c r="C11" s="79"/>
    </row>
    <row r="12" spans="1:3" ht="12.75">
      <c r="A12" s="1" t="s">
        <v>11</v>
      </c>
      <c r="B12" s="11">
        <v>7.6</v>
      </c>
      <c r="C12" s="79"/>
    </row>
    <row r="13" spans="1:3" ht="12.75">
      <c r="A13" s="1" t="s">
        <v>13</v>
      </c>
      <c r="B13" s="11">
        <v>14.25</v>
      </c>
      <c r="C13" s="79"/>
    </row>
    <row r="14" spans="1:3" ht="12.75">
      <c r="A14" s="1" t="s">
        <v>14</v>
      </c>
      <c r="B14" s="11">
        <v>18.11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9.25</v>
      </c>
      <c r="C16" s="79" t="s">
        <v>151</v>
      </c>
    </row>
    <row r="17" spans="1:3" ht="12.75">
      <c r="A17" s="1" t="s">
        <v>17</v>
      </c>
      <c r="B17" s="12">
        <v>2.82</v>
      </c>
      <c r="C17" s="79"/>
    </row>
    <row r="18" spans="1:3" ht="12.75">
      <c r="A18" t="s">
        <v>2</v>
      </c>
      <c r="B18" s="2">
        <f>SUM(B7:B17)</f>
        <v>135.32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6.98</v>
      </c>
      <c r="C21" s="79"/>
    </row>
    <row r="22" spans="1:3" ht="12.75">
      <c r="A22" s="1" t="s">
        <v>19</v>
      </c>
      <c r="B22" s="7">
        <v>21.55</v>
      </c>
      <c r="C22" s="79"/>
    </row>
    <row r="23" spans="1:3" ht="12.75">
      <c r="A23" s="1" t="s">
        <v>20</v>
      </c>
      <c r="B23" s="7">
        <v>11.7</v>
      </c>
      <c r="C23" s="79"/>
    </row>
    <row r="24" spans="1:3" ht="12.75">
      <c r="A24" s="1" t="s">
        <v>21</v>
      </c>
      <c r="B24" s="8">
        <v>36</v>
      </c>
      <c r="C24" s="79"/>
    </row>
    <row r="25" spans="1:3" ht="12.75">
      <c r="A25" t="s">
        <v>4</v>
      </c>
      <c r="B25" s="2">
        <f>SUM(B21:B24)</f>
        <v>76.23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211.55</v>
      </c>
      <c r="C27" s="79"/>
    </row>
    <row r="28" spans="2:3" ht="12.75">
      <c r="B28" s="2"/>
      <c r="C28" s="79"/>
    </row>
    <row r="29" spans="1:3" ht="12.75">
      <c r="A29" t="s">
        <v>31</v>
      </c>
      <c r="B29" s="2">
        <f>B4-B27</f>
        <v>-9.950000000000017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7</v>
      </c>
      <c r="C31" s="79"/>
    </row>
    <row r="32" spans="1:3" ht="12.75">
      <c r="A32" s="1" t="s">
        <v>22</v>
      </c>
      <c r="B32" s="2">
        <f>B18/B2</f>
        <v>4.22875</v>
      </c>
      <c r="C32" s="79"/>
    </row>
    <row r="33" spans="1:3" ht="12.75">
      <c r="A33" t="s">
        <v>23</v>
      </c>
      <c r="B33" s="2">
        <f>B25/B2</f>
        <v>2.3821875</v>
      </c>
      <c r="C33" s="79"/>
    </row>
    <row r="34" spans="1:3" ht="12.75">
      <c r="A34" t="s">
        <v>26</v>
      </c>
      <c r="B34" s="2">
        <f>B27/B2</f>
        <v>6.6109375</v>
      </c>
      <c r="C34" s="79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40</v>
      </c>
      <c r="B1" s="22" t="s">
        <v>0</v>
      </c>
      <c r="C1" s="81" t="s">
        <v>29</v>
      </c>
    </row>
    <row r="2" spans="1:3" ht="12.75">
      <c r="A2" t="s">
        <v>28</v>
      </c>
      <c r="B2" s="9">
        <v>56</v>
      </c>
      <c r="C2" s="79"/>
    </row>
    <row r="3" spans="1:3" ht="12.75">
      <c r="A3" t="s">
        <v>144</v>
      </c>
      <c r="B3" s="12">
        <v>2.52</v>
      </c>
      <c r="C3" s="79"/>
    </row>
    <row r="4" spans="1:3" ht="12.75">
      <c r="A4" t="s">
        <v>27</v>
      </c>
      <c r="B4" s="2">
        <f>B2*B3</f>
        <v>141.12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12</v>
      </c>
      <c r="C7" s="79"/>
    </row>
    <row r="8" spans="1:3" ht="12.75">
      <c r="A8" s="1" t="s">
        <v>9</v>
      </c>
      <c r="B8" s="11">
        <v>9.8</v>
      </c>
      <c r="C8" s="79"/>
    </row>
    <row r="9" spans="1:3" ht="12.75">
      <c r="A9" s="1" t="s">
        <v>24</v>
      </c>
      <c r="B9" s="11">
        <v>0</v>
      </c>
      <c r="C9" s="79"/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41.39</v>
      </c>
      <c r="C11" s="79"/>
    </row>
    <row r="12" spans="1:3" ht="12.75">
      <c r="A12" s="1" t="s">
        <v>11</v>
      </c>
      <c r="B12" s="11">
        <v>8</v>
      </c>
      <c r="C12" s="79"/>
    </row>
    <row r="13" spans="1:3" ht="12.75">
      <c r="A13" s="1" t="s">
        <v>13</v>
      </c>
      <c r="B13" s="11">
        <v>13.96</v>
      </c>
      <c r="C13" s="79"/>
    </row>
    <row r="14" spans="1:3" ht="12.75">
      <c r="A14" s="1" t="s">
        <v>14</v>
      </c>
      <c r="B14" s="11">
        <v>16.6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7.5</v>
      </c>
      <c r="C16" s="79"/>
    </row>
    <row r="17" spans="1:3" ht="12.75">
      <c r="A17" s="1" t="s">
        <v>17</v>
      </c>
      <c r="B17" s="12">
        <v>2.32</v>
      </c>
      <c r="C17" s="79"/>
    </row>
    <row r="18" spans="1:3" ht="12.75">
      <c r="A18" t="s">
        <v>2</v>
      </c>
      <c r="B18" s="2">
        <f>SUM(B7:B17)</f>
        <v>111.57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7.12</v>
      </c>
      <c r="C21" s="79"/>
    </row>
    <row r="22" spans="1:3" ht="12.75">
      <c r="A22" s="1" t="s">
        <v>19</v>
      </c>
      <c r="B22" s="7">
        <v>19.79</v>
      </c>
      <c r="C22" s="79"/>
    </row>
    <row r="23" spans="1:3" ht="12.75">
      <c r="A23" s="1" t="s">
        <v>20</v>
      </c>
      <c r="B23" s="7">
        <v>11.39</v>
      </c>
      <c r="C23" s="79"/>
    </row>
    <row r="24" spans="1:3" ht="12.75">
      <c r="A24" s="1" t="s">
        <v>21</v>
      </c>
      <c r="B24" s="8">
        <v>36</v>
      </c>
      <c r="C24" s="79"/>
    </row>
    <row r="25" spans="1:3" ht="12.75">
      <c r="A25" t="s">
        <v>4</v>
      </c>
      <c r="B25" s="2">
        <f>SUM(B21:B24)</f>
        <v>74.3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185.87</v>
      </c>
      <c r="C27" s="79"/>
    </row>
    <row r="28" spans="2:3" ht="12.75">
      <c r="B28" s="2"/>
      <c r="C28" s="79"/>
    </row>
    <row r="29" spans="1:3" ht="12.75">
      <c r="A29" t="s">
        <v>31</v>
      </c>
      <c r="B29" s="2">
        <f>B4-B27</f>
        <v>-44.75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7</v>
      </c>
      <c r="C31" s="79"/>
    </row>
    <row r="32" spans="1:3" ht="12.75">
      <c r="A32" s="1" t="s">
        <v>22</v>
      </c>
      <c r="B32" s="2">
        <f>B18/B2</f>
        <v>1.9923214285714284</v>
      </c>
      <c r="C32" s="79"/>
    </row>
    <row r="33" spans="1:3" ht="12.75">
      <c r="A33" t="s">
        <v>23</v>
      </c>
      <c r="B33" s="2">
        <f>B25/B2</f>
        <v>1.3267857142857142</v>
      </c>
      <c r="C33" s="79"/>
    </row>
    <row r="34" spans="1:3" ht="12.75">
      <c r="A34" t="s">
        <v>26</v>
      </c>
      <c r="B34" s="2">
        <f>B27/B2</f>
        <v>3.319107142857143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41</v>
      </c>
      <c r="B1" s="22" t="s">
        <v>0</v>
      </c>
      <c r="C1" s="81" t="s">
        <v>29</v>
      </c>
    </row>
    <row r="2" spans="1:3" ht="12.75">
      <c r="A2" t="s">
        <v>28</v>
      </c>
      <c r="B2" s="9">
        <v>1320</v>
      </c>
      <c r="C2" s="79"/>
    </row>
    <row r="3" spans="1:3" ht="12.75">
      <c r="A3" t="s">
        <v>144</v>
      </c>
      <c r="B3" s="10">
        <v>0.23</v>
      </c>
      <c r="C3" s="79"/>
    </row>
    <row r="4" spans="1:3" ht="12.75">
      <c r="A4" t="s">
        <v>27</v>
      </c>
      <c r="B4" s="2">
        <f>B2*B3</f>
        <v>303.6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28</v>
      </c>
      <c r="C7" s="79"/>
    </row>
    <row r="8" spans="1:3" ht="12.75">
      <c r="A8" s="1" t="s">
        <v>9</v>
      </c>
      <c r="B8" s="11">
        <v>36.4</v>
      </c>
      <c r="C8" s="83" t="s">
        <v>136</v>
      </c>
    </row>
    <row r="9" spans="1:3" ht="12.75">
      <c r="A9" s="1" t="s">
        <v>24</v>
      </c>
      <c r="B9" s="11">
        <v>0</v>
      </c>
      <c r="C9" s="80" t="s">
        <v>148</v>
      </c>
    </row>
    <row r="10" spans="1:3" ht="12.75">
      <c r="A10" s="1" t="s">
        <v>10</v>
      </c>
      <c r="B10" s="11">
        <v>0</v>
      </c>
      <c r="C10" s="83" t="s">
        <v>137</v>
      </c>
    </row>
    <row r="11" spans="1:3" ht="12.75">
      <c r="A11" s="1" t="s">
        <v>12</v>
      </c>
      <c r="B11" s="11">
        <v>8.11</v>
      </c>
      <c r="C11" s="79"/>
    </row>
    <row r="12" spans="1:3" ht="12.75">
      <c r="A12" s="1" t="s">
        <v>11</v>
      </c>
      <c r="B12" s="11">
        <v>15.4</v>
      </c>
      <c r="C12" s="79"/>
    </row>
    <row r="13" spans="1:3" ht="12.75">
      <c r="A13" s="1" t="s">
        <v>13</v>
      </c>
      <c r="B13" s="11">
        <v>14.3</v>
      </c>
      <c r="C13" s="79"/>
    </row>
    <row r="14" spans="1:3" ht="12.75">
      <c r="A14" s="1" t="s">
        <v>14</v>
      </c>
      <c r="B14" s="11">
        <v>18.7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9.25</v>
      </c>
      <c r="C16" s="79"/>
    </row>
    <row r="17" spans="1:3" ht="12.75">
      <c r="A17" s="1" t="s">
        <v>17</v>
      </c>
      <c r="B17" s="12">
        <v>2.77</v>
      </c>
      <c r="C17" s="79"/>
    </row>
    <row r="18" spans="1:3" ht="12.75">
      <c r="A18" t="s">
        <v>2</v>
      </c>
      <c r="B18" s="2">
        <f>SUM(B7:B17)</f>
        <v>132.93000000000004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6.97</v>
      </c>
      <c r="C21" s="79"/>
    </row>
    <row r="22" spans="1:3" ht="12.75">
      <c r="A22" s="1" t="s">
        <v>19</v>
      </c>
      <c r="B22" s="7">
        <v>21.83</v>
      </c>
      <c r="C22" s="79"/>
    </row>
    <row r="23" spans="1:3" ht="12.75">
      <c r="A23" s="1" t="s">
        <v>20</v>
      </c>
      <c r="B23" s="7">
        <v>11.99</v>
      </c>
      <c r="C23" s="79"/>
    </row>
    <row r="24" spans="1:3" ht="12.75">
      <c r="A24" s="1" t="s">
        <v>21</v>
      </c>
      <c r="B24" s="8">
        <v>36</v>
      </c>
      <c r="C24" s="79"/>
    </row>
    <row r="25" spans="1:3" ht="12.75">
      <c r="A25" t="s">
        <v>4</v>
      </c>
      <c r="B25" s="2">
        <f>SUM(B21:B24)</f>
        <v>76.78999999999999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209.72000000000003</v>
      </c>
      <c r="C27" s="79"/>
    </row>
    <row r="28" spans="2:3" ht="12.75">
      <c r="B28" s="2"/>
      <c r="C28" s="79"/>
    </row>
    <row r="29" spans="1:3" ht="12.75">
      <c r="A29" t="s">
        <v>31</v>
      </c>
      <c r="B29" s="2">
        <f>B4-B27</f>
        <v>93.88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35</v>
      </c>
      <c r="C31" s="79"/>
    </row>
    <row r="32" spans="1:3" ht="12.75">
      <c r="A32" s="1" t="s">
        <v>22</v>
      </c>
      <c r="B32" s="13">
        <f>B18/B2</f>
        <v>0.10070454545454548</v>
      </c>
      <c r="C32" s="79"/>
    </row>
    <row r="33" spans="1:3" ht="12.75">
      <c r="A33" t="s">
        <v>23</v>
      </c>
      <c r="B33" s="13">
        <f>B25/B2</f>
        <v>0.05817424242424242</v>
      </c>
      <c r="C33" s="79"/>
    </row>
    <row r="34" spans="1:3" ht="12.75">
      <c r="A34" t="s">
        <v>26</v>
      </c>
      <c r="B34" s="13">
        <f>B27/B2</f>
        <v>0.1588787878787879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57421875" style="0" customWidth="1"/>
  </cols>
  <sheetData>
    <row r="1" spans="1:3" ht="12.75">
      <c r="A1" s="5" t="s">
        <v>42</v>
      </c>
      <c r="B1" s="22" t="s">
        <v>0</v>
      </c>
      <c r="C1" s="81" t="s">
        <v>29</v>
      </c>
    </row>
    <row r="2" spans="1:3" ht="12.75">
      <c r="A2" t="s">
        <v>28</v>
      </c>
      <c r="B2" s="9">
        <v>850</v>
      </c>
      <c r="C2" s="79"/>
    </row>
    <row r="3" spans="1:3" ht="12.75">
      <c r="A3" t="s">
        <v>144</v>
      </c>
      <c r="B3" s="10">
        <v>0.294</v>
      </c>
      <c r="C3" s="79"/>
    </row>
    <row r="4" spans="1:3" ht="12.75">
      <c r="A4" t="s">
        <v>27</v>
      </c>
      <c r="B4" s="27">
        <f>B2*B3</f>
        <v>249.89999999999998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17</v>
      </c>
      <c r="C7" s="79"/>
    </row>
    <row r="8" spans="1:3" ht="12.75">
      <c r="A8" s="1" t="s">
        <v>9</v>
      </c>
      <c r="B8" s="11">
        <v>20.1</v>
      </c>
      <c r="C8" s="79"/>
    </row>
    <row r="9" spans="1:3" ht="12.75">
      <c r="A9" s="1" t="s">
        <v>24</v>
      </c>
      <c r="B9" s="11">
        <v>0</v>
      </c>
      <c r="C9" s="79"/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29.2</v>
      </c>
      <c r="C11" s="79"/>
    </row>
    <row r="12" spans="1:3" ht="12.75">
      <c r="A12" s="1" t="s">
        <v>11</v>
      </c>
      <c r="B12" s="11">
        <v>15.7</v>
      </c>
      <c r="C12" s="79"/>
    </row>
    <row r="13" spans="1:3" ht="12.75">
      <c r="A13" s="1" t="s">
        <v>13</v>
      </c>
      <c r="B13" s="11">
        <v>12.86</v>
      </c>
      <c r="C13" s="79"/>
    </row>
    <row r="14" spans="1:3" ht="12.75">
      <c r="A14" s="1" t="s">
        <v>14</v>
      </c>
      <c r="B14" s="11">
        <v>16.56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7.5</v>
      </c>
      <c r="C16" s="79"/>
    </row>
    <row r="17" spans="1:3" ht="12.75">
      <c r="A17" s="1" t="s">
        <v>17</v>
      </c>
      <c r="B17" s="12">
        <v>2.53</v>
      </c>
      <c r="C17" s="79"/>
    </row>
    <row r="18" spans="1:3" ht="12.75">
      <c r="A18" t="s">
        <v>2</v>
      </c>
      <c r="B18" s="2">
        <f>SUM(B7:B17)</f>
        <v>121.45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6.74</v>
      </c>
      <c r="C21" s="79"/>
    </row>
    <row r="22" spans="1:3" ht="12.75">
      <c r="A22" s="1" t="s">
        <v>19</v>
      </c>
      <c r="B22" s="7">
        <v>19.02</v>
      </c>
      <c r="C22" s="79"/>
    </row>
    <row r="23" spans="1:3" ht="12.75">
      <c r="A23" s="1" t="s">
        <v>20</v>
      </c>
      <c r="B23" s="7">
        <v>11.45</v>
      </c>
      <c r="C23" s="79"/>
    </row>
    <row r="24" spans="1:3" ht="12.75">
      <c r="A24" s="1" t="s">
        <v>21</v>
      </c>
      <c r="B24" s="8">
        <v>36</v>
      </c>
      <c r="C24" s="79"/>
    </row>
    <row r="25" spans="1:3" ht="12.75">
      <c r="A25" t="s">
        <v>4</v>
      </c>
      <c r="B25" s="2">
        <f>SUM(B21:B24)</f>
        <v>73.21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194.66</v>
      </c>
      <c r="C27" s="79"/>
    </row>
    <row r="28" spans="2:3" ht="12.75">
      <c r="B28" s="2"/>
      <c r="C28" s="79"/>
    </row>
    <row r="29" spans="1:3" ht="12.75">
      <c r="A29" t="s">
        <v>31</v>
      </c>
      <c r="B29" s="2">
        <f>B4-B27</f>
        <v>55.23999999999998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35</v>
      </c>
      <c r="C31" s="79"/>
    </row>
    <row r="32" spans="1:3" ht="12.75">
      <c r="A32" s="1" t="s">
        <v>22</v>
      </c>
      <c r="B32" s="13">
        <f>B18/B2</f>
        <v>0.14288235294117646</v>
      </c>
      <c r="C32" s="79"/>
    </row>
    <row r="33" spans="1:3" ht="12.75">
      <c r="A33" t="s">
        <v>23</v>
      </c>
      <c r="B33" s="13">
        <f>B25/B2</f>
        <v>0.08612941176470587</v>
      </c>
      <c r="C33" s="79"/>
    </row>
    <row r="34" spans="1:3" ht="12.75">
      <c r="A34" t="s">
        <v>26</v>
      </c>
      <c r="B34" s="13">
        <f>B27/B2</f>
        <v>0.22901176470588236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83</v>
      </c>
      <c r="B1" s="22" t="s">
        <v>0</v>
      </c>
      <c r="C1" s="81">
        <v>0</v>
      </c>
    </row>
    <row r="2" spans="1:3" ht="12.75">
      <c r="A2" t="s">
        <v>28</v>
      </c>
      <c r="B2" s="9">
        <v>1050</v>
      </c>
      <c r="C2" s="79"/>
    </row>
    <row r="3" spans="1:3" ht="12.75">
      <c r="A3" t="s">
        <v>144</v>
      </c>
      <c r="B3" s="10">
        <v>0.24</v>
      </c>
      <c r="C3" s="79"/>
    </row>
    <row r="4" spans="1:3" ht="12.75">
      <c r="A4" t="s">
        <v>27</v>
      </c>
      <c r="B4" s="2">
        <f>B2*B3</f>
        <v>252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11.7</v>
      </c>
      <c r="C7" s="79"/>
    </row>
    <row r="8" spans="1:3" ht="12.75">
      <c r="A8" s="1" t="s">
        <v>9</v>
      </c>
      <c r="B8" s="11">
        <v>21.6</v>
      </c>
      <c r="C8" s="79"/>
    </row>
    <row r="9" spans="1:3" ht="12.75">
      <c r="A9" s="1" t="s">
        <v>24</v>
      </c>
      <c r="B9" s="11">
        <v>18</v>
      </c>
      <c r="C9" s="80" t="s">
        <v>149</v>
      </c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26.53</v>
      </c>
      <c r="C11" s="79"/>
    </row>
    <row r="12" spans="1:3" ht="12.75">
      <c r="A12" s="1" t="s">
        <v>11</v>
      </c>
      <c r="B12" s="11">
        <v>12.4</v>
      </c>
      <c r="C12" s="79"/>
    </row>
    <row r="13" spans="1:3" ht="12.75">
      <c r="A13" s="1" t="s">
        <v>13</v>
      </c>
      <c r="B13" s="11">
        <v>12.05</v>
      </c>
      <c r="C13" s="79"/>
    </row>
    <row r="14" spans="1:3" ht="12.75">
      <c r="A14" s="1" t="s">
        <v>14</v>
      </c>
      <c r="B14" s="11">
        <v>16.02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7.5</v>
      </c>
      <c r="C16" s="79"/>
    </row>
    <row r="17" spans="1:3" ht="12.75">
      <c r="A17" s="1" t="s">
        <v>17</v>
      </c>
      <c r="B17" s="12">
        <v>2.67</v>
      </c>
      <c r="C17" s="79"/>
    </row>
    <row r="18" spans="1:3" ht="12.75">
      <c r="A18" t="s">
        <v>2</v>
      </c>
      <c r="B18" s="2">
        <f>SUM(B7:B17)</f>
        <v>128.47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6.44</v>
      </c>
      <c r="C21" s="79"/>
    </row>
    <row r="22" spans="1:3" ht="12.75">
      <c r="A22" s="1" t="s">
        <v>19</v>
      </c>
      <c r="B22" s="7">
        <v>18.25</v>
      </c>
      <c r="C22" s="79"/>
    </row>
    <row r="23" spans="1:3" ht="12.75">
      <c r="A23" s="1" t="s">
        <v>20</v>
      </c>
      <c r="B23" s="7">
        <v>10.06</v>
      </c>
      <c r="C23" s="79"/>
    </row>
    <row r="24" spans="1:3" ht="12.75">
      <c r="A24" s="1" t="s">
        <v>21</v>
      </c>
      <c r="B24" s="8">
        <v>36</v>
      </c>
      <c r="C24" s="79"/>
    </row>
    <row r="25" spans="1:3" ht="12.75">
      <c r="A25" t="s">
        <v>4</v>
      </c>
      <c r="B25" s="2">
        <f>SUM(B21:B24)</f>
        <v>70.75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199.22</v>
      </c>
      <c r="C27" s="79"/>
    </row>
    <row r="28" spans="2:3" ht="12.75">
      <c r="B28" s="2"/>
      <c r="C28" s="79"/>
    </row>
    <row r="29" spans="1:3" ht="12.75">
      <c r="A29" t="s">
        <v>31</v>
      </c>
      <c r="B29" s="2">
        <f>B4-B27</f>
        <v>52.78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35</v>
      </c>
      <c r="C31" s="79"/>
    </row>
    <row r="32" spans="1:3" ht="12.75">
      <c r="A32" s="1" t="s">
        <v>22</v>
      </c>
      <c r="B32" s="13">
        <f>B18/B2</f>
        <v>0.12235238095238095</v>
      </c>
      <c r="C32" s="79"/>
    </row>
    <row r="33" spans="1:3" ht="12.75">
      <c r="A33" t="s">
        <v>23</v>
      </c>
      <c r="B33" s="13">
        <f>B25/B2</f>
        <v>0.06738095238095237</v>
      </c>
      <c r="C33" s="79"/>
    </row>
    <row r="34" spans="1:3" ht="12.75">
      <c r="A34" t="s">
        <v>26</v>
      </c>
      <c r="B34" s="13">
        <f>B27/B2</f>
        <v>0.18973333333333334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43</v>
      </c>
      <c r="B1" s="22" t="s">
        <v>0</v>
      </c>
      <c r="C1" s="81" t="s">
        <v>29</v>
      </c>
    </row>
    <row r="2" spans="1:3" ht="12.75">
      <c r="A2" t="s">
        <v>28</v>
      </c>
      <c r="B2" s="28">
        <v>850</v>
      </c>
      <c r="C2" s="79"/>
    </row>
    <row r="3" spans="1:3" ht="12.75">
      <c r="A3" t="s">
        <v>144</v>
      </c>
      <c r="B3" s="10">
        <v>0.241</v>
      </c>
      <c r="C3" s="79"/>
    </row>
    <row r="4" spans="1:3" ht="12.75">
      <c r="A4" t="s">
        <v>27</v>
      </c>
      <c r="B4" s="2">
        <f>B2*B3</f>
        <v>204.85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31</v>
      </c>
      <c r="C7" s="79"/>
    </row>
    <row r="8" spans="1:3" ht="12.75">
      <c r="A8" s="1" t="s">
        <v>9</v>
      </c>
      <c r="B8" s="11">
        <v>18.1</v>
      </c>
      <c r="C8" s="79"/>
    </row>
    <row r="9" spans="1:3" ht="12.75">
      <c r="A9" s="1" t="s">
        <v>24</v>
      </c>
      <c r="B9" s="11">
        <v>0</v>
      </c>
      <c r="C9" s="79"/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16.63</v>
      </c>
      <c r="C11" s="79"/>
    </row>
    <row r="12" spans="1:3" ht="12.75">
      <c r="A12" s="1" t="s">
        <v>11</v>
      </c>
      <c r="B12" s="11">
        <v>10.7</v>
      </c>
      <c r="C12" s="80" t="s">
        <v>161</v>
      </c>
    </row>
    <row r="13" spans="1:3" ht="12.75">
      <c r="A13" s="1" t="s">
        <v>13</v>
      </c>
      <c r="B13" s="11">
        <v>12.34</v>
      </c>
      <c r="C13" s="79"/>
    </row>
    <row r="14" spans="1:3" ht="12.75">
      <c r="A14" s="1" t="s">
        <v>14</v>
      </c>
      <c r="B14" s="11">
        <v>15.86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1.5</v>
      </c>
      <c r="C16" s="79"/>
    </row>
    <row r="17" spans="1:3" ht="12.75">
      <c r="A17" s="1" t="s">
        <v>17</v>
      </c>
      <c r="B17" s="12">
        <v>2.26</v>
      </c>
      <c r="C17" s="79"/>
    </row>
    <row r="18" spans="1:3" ht="12.75">
      <c r="A18" t="s">
        <v>2</v>
      </c>
      <c r="B18" s="2">
        <f>SUM(B7:B17)</f>
        <v>108.39000000000001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6.55</v>
      </c>
      <c r="C21" s="79"/>
    </row>
    <row r="22" spans="1:3" ht="12.75">
      <c r="A22" s="1" t="s">
        <v>19</v>
      </c>
      <c r="B22" s="7">
        <v>18.42</v>
      </c>
      <c r="C22" s="79"/>
    </row>
    <row r="23" spans="1:3" ht="12.75">
      <c r="A23" s="1" t="s">
        <v>20</v>
      </c>
      <c r="B23" s="7">
        <v>10.72</v>
      </c>
      <c r="C23" s="79"/>
    </row>
    <row r="24" spans="1:3" ht="12.75">
      <c r="A24" s="1" t="s">
        <v>21</v>
      </c>
      <c r="B24" s="8">
        <v>36</v>
      </c>
      <c r="C24" s="79"/>
    </row>
    <row r="25" spans="1:3" ht="12.75">
      <c r="A25" t="s">
        <v>4</v>
      </c>
      <c r="B25" s="2">
        <f>SUM(B21:B24)</f>
        <v>71.69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180.08</v>
      </c>
      <c r="C27" s="79"/>
    </row>
    <row r="28" spans="2:3" ht="12.75">
      <c r="B28" s="2"/>
      <c r="C28" s="79"/>
    </row>
    <row r="29" spans="1:3" ht="12.75">
      <c r="A29" t="s">
        <v>31</v>
      </c>
      <c r="B29" s="2">
        <f>B4-B27</f>
        <v>24.769999999999982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35</v>
      </c>
      <c r="C31" s="79"/>
    </row>
    <row r="32" spans="1:3" ht="12.75">
      <c r="A32" s="1" t="s">
        <v>22</v>
      </c>
      <c r="B32" s="13">
        <f>B18/B2</f>
        <v>0.12751764705882354</v>
      </c>
      <c r="C32" s="79"/>
    </row>
    <row r="33" spans="1:3" ht="12.75">
      <c r="A33" t="s">
        <v>23</v>
      </c>
      <c r="B33" s="13">
        <f>B25/B2</f>
        <v>0.08434117647058824</v>
      </c>
      <c r="C33" s="79"/>
    </row>
    <row r="34" spans="1:3" ht="12.75">
      <c r="A34" t="s">
        <v>26</v>
      </c>
      <c r="B34" s="13">
        <f>B27/B2</f>
        <v>0.21185882352941177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44</v>
      </c>
      <c r="B1" s="22" t="s">
        <v>0</v>
      </c>
      <c r="C1" s="81" t="s">
        <v>29</v>
      </c>
    </row>
    <row r="2" spans="1:3" ht="12.75">
      <c r="A2" t="s">
        <v>28</v>
      </c>
      <c r="B2" s="9">
        <v>1300</v>
      </c>
      <c r="C2" s="79"/>
    </row>
    <row r="3" spans="1:3" ht="12.75">
      <c r="A3" t="s">
        <v>144</v>
      </c>
      <c r="B3" s="10">
        <v>0.075</v>
      </c>
      <c r="C3" s="79"/>
    </row>
    <row r="4" spans="1:3" ht="12.75">
      <c r="A4" t="s">
        <v>27</v>
      </c>
      <c r="B4" s="2">
        <f>B2*B3</f>
        <v>97.5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7.5</v>
      </c>
      <c r="C7" s="79"/>
    </row>
    <row r="8" spans="1:3" ht="12.75">
      <c r="A8" s="1" t="s">
        <v>9</v>
      </c>
      <c r="B8" s="11">
        <v>9.7</v>
      </c>
      <c r="C8" s="79"/>
    </row>
    <row r="9" spans="1:3" ht="12.75">
      <c r="A9" s="1" t="s">
        <v>24</v>
      </c>
      <c r="B9" s="11">
        <v>0</v>
      </c>
      <c r="C9" s="79"/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20.01</v>
      </c>
      <c r="C11" s="79"/>
    </row>
    <row r="12" spans="1:3" ht="12.75">
      <c r="A12" s="1" t="s">
        <v>11</v>
      </c>
      <c r="B12" s="11">
        <v>0</v>
      </c>
      <c r="C12" s="79"/>
    </row>
    <row r="13" spans="1:3" ht="12.75">
      <c r="A13" s="1" t="s">
        <v>13</v>
      </c>
      <c r="B13" s="11">
        <v>12.65</v>
      </c>
      <c r="C13" s="79"/>
    </row>
    <row r="14" spans="1:3" ht="12.75">
      <c r="A14" s="1" t="s">
        <v>14</v>
      </c>
      <c r="B14" s="11">
        <v>16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7.5</v>
      </c>
      <c r="C16" s="79"/>
    </row>
    <row r="17" spans="1:3" ht="12.75">
      <c r="A17" s="1" t="s">
        <v>17</v>
      </c>
      <c r="B17" s="12">
        <v>1.56</v>
      </c>
      <c r="C17" s="79"/>
    </row>
    <row r="18" spans="1:3" ht="12.75">
      <c r="A18" t="s">
        <v>2</v>
      </c>
      <c r="B18" s="2">
        <f>SUM(B7:B17)</f>
        <v>74.92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6.66</v>
      </c>
      <c r="C21" s="79"/>
    </row>
    <row r="22" spans="1:3" ht="12.75">
      <c r="A22" s="1" t="s">
        <v>19</v>
      </c>
      <c r="B22" s="7">
        <v>18.68</v>
      </c>
      <c r="C22" s="79"/>
    </row>
    <row r="23" spans="1:3" ht="12.75">
      <c r="A23" s="1" t="s">
        <v>20</v>
      </c>
      <c r="B23" s="7">
        <v>10.85</v>
      </c>
      <c r="C23" s="79"/>
    </row>
    <row r="24" spans="1:3" ht="12.75">
      <c r="A24" s="1" t="s">
        <v>21</v>
      </c>
      <c r="B24" s="8">
        <v>36</v>
      </c>
      <c r="C24" s="79"/>
    </row>
    <row r="25" spans="1:3" ht="12.75">
      <c r="A25" t="s">
        <v>4</v>
      </c>
      <c r="B25" s="2">
        <f>SUM(B21:B24)</f>
        <v>72.19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147.11</v>
      </c>
      <c r="C27" s="79"/>
    </row>
    <row r="28" spans="2:3" ht="12.75">
      <c r="B28" s="2"/>
      <c r="C28" s="79"/>
    </row>
    <row r="29" spans="1:3" ht="12.75">
      <c r="A29" t="s">
        <v>31</v>
      </c>
      <c r="B29" s="2">
        <f>B4-B27</f>
        <v>-49.610000000000014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7</v>
      </c>
      <c r="C31" s="79"/>
    </row>
    <row r="32" spans="1:3" ht="12.75">
      <c r="A32" s="1" t="s">
        <v>22</v>
      </c>
      <c r="B32" s="13">
        <f>B18/B2</f>
        <v>0.057630769230769235</v>
      </c>
      <c r="C32" s="79"/>
    </row>
    <row r="33" spans="1:3" ht="12.75">
      <c r="A33" t="s">
        <v>23</v>
      </c>
      <c r="B33" s="13">
        <f>B25/B2</f>
        <v>0.05553076923076923</v>
      </c>
      <c r="C33" s="79"/>
    </row>
    <row r="34" spans="1:3" ht="12.75">
      <c r="A34" t="s">
        <v>26</v>
      </c>
      <c r="B34" s="13">
        <f>B27/B2</f>
        <v>0.11316153846153847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139</v>
      </c>
      <c r="B1" s="22" t="s">
        <v>0</v>
      </c>
      <c r="C1" s="81" t="s">
        <v>29</v>
      </c>
    </row>
    <row r="2" spans="1:3" ht="12.75">
      <c r="A2" t="s">
        <v>28</v>
      </c>
      <c r="B2" s="9">
        <v>1400</v>
      </c>
      <c r="C2" s="79"/>
    </row>
    <row r="3" spans="1:3" ht="12.75">
      <c r="A3" t="s">
        <v>144</v>
      </c>
      <c r="B3" s="25">
        <v>0.25</v>
      </c>
      <c r="C3" s="79"/>
    </row>
    <row r="4" spans="1:3" ht="12.75">
      <c r="A4" t="s">
        <v>27</v>
      </c>
      <c r="B4" s="2">
        <f>B2*B3</f>
        <v>350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66</v>
      </c>
      <c r="C7" s="80" t="s">
        <v>140</v>
      </c>
    </row>
    <row r="8" spans="1:3" ht="12.75">
      <c r="A8" s="1" t="s">
        <v>9</v>
      </c>
      <c r="B8" s="11">
        <v>35.4</v>
      </c>
      <c r="C8" s="79"/>
    </row>
    <row r="9" spans="1:3" ht="12.75">
      <c r="A9" s="1" t="s">
        <v>24</v>
      </c>
      <c r="B9" s="11">
        <v>36</v>
      </c>
      <c r="C9" s="80" t="s">
        <v>142</v>
      </c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13.76</v>
      </c>
      <c r="C11" s="79"/>
    </row>
    <row r="12" spans="1:3" ht="12.75">
      <c r="A12" s="1" t="s">
        <v>11</v>
      </c>
      <c r="B12" s="11">
        <v>15</v>
      </c>
      <c r="C12" s="79"/>
    </row>
    <row r="13" spans="1:3" ht="12.75">
      <c r="A13" s="1" t="s">
        <v>13</v>
      </c>
      <c r="B13" s="11">
        <v>16.46</v>
      </c>
      <c r="C13" s="79"/>
    </row>
    <row r="14" spans="1:3" ht="12.75">
      <c r="A14" s="1" t="s">
        <v>14</v>
      </c>
      <c r="B14" s="11">
        <v>21.89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8.25</v>
      </c>
      <c r="C16" s="79"/>
    </row>
    <row r="17" spans="1:3" ht="12.75">
      <c r="A17" s="1" t="s">
        <v>17</v>
      </c>
      <c r="B17" s="12">
        <v>4.52</v>
      </c>
      <c r="C17" s="79"/>
    </row>
    <row r="18" spans="1:3" ht="12.75">
      <c r="A18" t="s">
        <v>2</v>
      </c>
      <c r="B18" s="2">
        <f>SUM(B7:B17)</f>
        <v>217.28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7.64</v>
      </c>
      <c r="C21" s="79"/>
    </row>
    <row r="22" spans="1:3" ht="12.75">
      <c r="A22" s="1" t="s">
        <v>19</v>
      </c>
      <c r="B22" s="7">
        <v>26.3</v>
      </c>
      <c r="C22" s="79"/>
    </row>
    <row r="23" spans="1:3" ht="12.75">
      <c r="A23" s="1" t="s">
        <v>20</v>
      </c>
      <c r="B23" s="7">
        <v>14.19</v>
      </c>
      <c r="C23" s="79"/>
    </row>
    <row r="24" spans="1:3" ht="12.75">
      <c r="A24" s="1" t="s">
        <v>21</v>
      </c>
      <c r="B24" s="8">
        <v>36</v>
      </c>
      <c r="C24" s="79"/>
    </row>
    <row r="25" spans="1:3" ht="12.75">
      <c r="A25" t="s">
        <v>4</v>
      </c>
      <c r="B25" s="2">
        <f>SUM(B21:B24)</f>
        <v>84.13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301.40999999999997</v>
      </c>
      <c r="C27" s="79"/>
    </row>
    <row r="28" spans="2:3" ht="12.75">
      <c r="B28" s="2"/>
      <c r="C28" s="79"/>
    </row>
    <row r="29" spans="1:3" ht="12.75">
      <c r="A29" t="s">
        <v>31</v>
      </c>
      <c r="B29" s="2">
        <f>B4-B27</f>
        <v>48.59000000000003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35</v>
      </c>
      <c r="C31" s="79"/>
    </row>
    <row r="32" spans="1:3" ht="12.75">
      <c r="A32" s="1" t="s">
        <v>22</v>
      </c>
      <c r="B32" s="13">
        <f>B18/B2</f>
        <v>0.1552</v>
      </c>
      <c r="C32" s="79"/>
    </row>
    <row r="33" spans="1:3" ht="12.75">
      <c r="A33" t="s">
        <v>23</v>
      </c>
      <c r="B33" s="13">
        <f>B25/B2</f>
        <v>0.06009285714285714</v>
      </c>
      <c r="C33" s="79"/>
    </row>
    <row r="34" spans="1:3" ht="12.75">
      <c r="A34" t="s">
        <v>26</v>
      </c>
      <c r="B34" s="13">
        <f>B27/B2</f>
        <v>0.21529285714285712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45</v>
      </c>
      <c r="B1" s="22" t="s">
        <v>0</v>
      </c>
      <c r="C1" s="81" t="s">
        <v>29</v>
      </c>
    </row>
    <row r="2" spans="1:3" ht="12.75">
      <c r="A2" t="s">
        <v>28</v>
      </c>
      <c r="B2" s="9">
        <v>42</v>
      </c>
      <c r="C2" s="79"/>
    </row>
    <row r="3" spans="1:3" ht="12.75">
      <c r="A3" t="s">
        <v>144</v>
      </c>
      <c r="B3" s="10">
        <v>5.38</v>
      </c>
      <c r="C3" s="79"/>
    </row>
    <row r="4" spans="1:3" ht="12.75">
      <c r="A4" t="s">
        <v>27</v>
      </c>
      <c r="B4" s="2">
        <f>B2*B3</f>
        <v>225.96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10.5</v>
      </c>
      <c r="C7" s="79"/>
    </row>
    <row r="8" spans="1:3" ht="12.75">
      <c r="A8" s="1" t="s">
        <v>9</v>
      </c>
      <c r="B8" s="11">
        <v>22.4</v>
      </c>
      <c r="C8" s="79"/>
    </row>
    <row r="9" spans="1:3" ht="12.75">
      <c r="A9" s="1" t="s">
        <v>24</v>
      </c>
      <c r="B9" s="11">
        <v>9</v>
      </c>
      <c r="C9" s="79"/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64.05</v>
      </c>
      <c r="C11" s="79"/>
    </row>
    <row r="12" spans="1:3" ht="12.75">
      <c r="A12" s="1" t="s">
        <v>11</v>
      </c>
      <c r="B12" s="11">
        <v>13.5</v>
      </c>
      <c r="C12" s="79"/>
    </row>
    <row r="13" spans="1:3" ht="12.75">
      <c r="A13" s="1" t="s">
        <v>13</v>
      </c>
      <c r="B13" s="11">
        <v>11.96</v>
      </c>
      <c r="C13" s="79"/>
    </row>
    <row r="14" spans="1:3" ht="12.75">
      <c r="A14" s="1" t="s">
        <v>14</v>
      </c>
      <c r="B14" s="11">
        <v>15.55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7.5</v>
      </c>
      <c r="C16" s="79"/>
    </row>
    <row r="17" spans="1:3" ht="12.75">
      <c r="A17" s="1" t="s">
        <v>17</v>
      </c>
      <c r="B17" s="12">
        <v>3.28</v>
      </c>
      <c r="C17" s="79"/>
    </row>
    <row r="18" spans="1:3" ht="12.75">
      <c r="A18" t="s">
        <v>2</v>
      </c>
      <c r="B18" s="2">
        <f>SUM(B7:B17)</f>
        <v>157.74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6.44</v>
      </c>
      <c r="C21" s="79"/>
    </row>
    <row r="22" spans="1:3" ht="12.75">
      <c r="A22" s="1" t="s">
        <v>19</v>
      </c>
      <c r="B22" s="7">
        <v>17.9</v>
      </c>
      <c r="C22" s="79"/>
    </row>
    <row r="23" spans="1:3" ht="12.75">
      <c r="A23" s="1" t="s">
        <v>20</v>
      </c>
      <c r="B23" s="7">
        <v>9.56</v>
      </c>
      <c r="C23" s="79"/>
    </row>
    <row r="24" spans="1:3" ht="12.75">
      <c r="A24" s="1" t="s">
        <v>21</v>
      </c>
      <c r="B24" s="8">
        <v>36</v>
      </c>
      <c r="C24" s="79"/>
    </row>
    <row r="25" spans="1:3" ht="12.75">
      <c r="A25" t="s">
        <v>4</v>
      </c>
      <c r="B25" s="2">
        <f>SUM(B21:B24)</f>
        <v>69.9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227.64000000000001</v>
      </c>
      <c r="C27" s="79"/>
    </row>
    <row r="28" spans="2:3" ht="12.75">
      <c r="B28" s="2"/>
      <c r="C28" s="79"/>
    </row>
    <row r="29" spans="1:3" ht="12.75">
      <c r="A29" t="s">
        <v>31</v>
      </c>
      <c r="B29" s="2">
        <f>B4-B27</f>
        <v>-1.6800000000000068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7</v>
      </c>
      <c r="C31" s="79"/>
    </row>
    <row r="32" spans="1:3" ht="12.75">
      <c r="A32" s="1" t="s">
        <v>22</v>
      </c>
      <c r="B32" s="2">
        <f>B18/B2</f>
        <v>3.755714285714286</v>
      </c>
      <c r="C32" s="79"/>
    </row>
    <row r="33" spans="1:3" ht="12.75">
      <c r="A33" t="s">
        <v>23</v>
      </c>
      <c r="B33" s="2">
        <f>B25/B2</f>
        <v>1.6642857142857144</v>
      </c>
      <c r="C33" s="79"/>
    </row>
    <row r="34" spans="1:3" ht="12.75">
      <c r="A34" t="s">
        <v>26</v>
      </c>
      <c r="B34" s="2">
        <f>B27/B2</f>
        <v>5.42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showGridLines="0" zoomScalePageLayoutView="0" workbookViewId="0" topLeftCell="A1">
      <selection activeCell="E3" sqref="E3"/>
    </sheetView>
  </sheetViews>
  <sheetFormatPr defaultColWidth="9.140625" defaultRowHeight="12.75"/>
  <cols>
    <col min="1" max="1" width="9.421875" style="0" customWidth="1"/>
    <col min="2" max="8" width="9.7109375" style="0" customWidth="1"/>
    <col min="9" max="12" width="8.421875" style="0" customWidth="1"/>
  </cols>
  <sheetData>
    <row r="1" spans="1:8" ht="12.75">
      <c r="A1" s="51"/>
      <c r="B1" s="52" t="s">
        <v>143</v>
      </c>
      <c r="C1" s="52" t="s">
        <v>64</v>
      </c>
      <c r="D1" s="52" t="s">
        <v>120</v>
      </c>
      <c r="E1" s="53" t="s">
        <v>72</v>
      </c>
      <c r="F1" s="52" t="s">
        <v>76</v>
      </c>
      <c r="G1" s="52" t="s">
        <v>77</v>
      </c>
      <c r="H1" s="54" t="s">
        <v>67</v>
      </c>
    </row>
    <row r="2" spans="1:8" ht="12.75">
      <c r="A2" s="55" t="s">
        <v>62</v>
      </c>
      <c r="B2" s="15" t="s">
        <v>63</v>
      </c>
      <c r="C2" s="15" t="s">
        <v>65</v>
      </c>
      <c r="D2" s="46" t="s">
        <v>121</v>
      </c>
      <c r="E2" s="50" t="s">
        <v>73</v>
      </c>
      <c r="F2" s="15" t="s">
        <v>73</v>
      </c>
      <c r="G2" s="15" t="s">
        <v>73</v>
      </c>
      <c r="H2" s="56" t="s">
        <v>66</v>
      </c>
    </row>
    <row r="3" spans="1:8" ht="12.75">
      <c r="A3" s="57" t="s">
        <v>48</v>
      </c>
      <c r="B3" s="47">
        <f>HRSW!B4</f>
        <v>195.35999999999999</v>
      </c>
      <c r="C3" s="47">
        <f>HRSW!B18</f>
        <v>142.73</v>
      </c>
      <c r="D3" s="16">
        <f>B3-C3</f>
        <v>52.629999999999995</v>
      </c>
      <c r="E3" s="18">
        <v>0</v>
      </c>
      <c r="F3" s="19">
        <f aca="true" t="shared" si="0" ref="F3:F20">B3*E3</f>
        <v>0</v>
      </c>
      <c r="G3" s="19">
        <f aca="true" t="shared" si="1" ref="G3:G20">E3*C3</f>
        <v>0</v>
      </c>
      <c r="H3" s="34">
        <f>F3-G3</f>
        <v>0</v>
      </c>
    </row>
    <row r="4" spans="1:8" ht="12.75">
      <c r="A4" s="57" t="s">
        <v>49</v>
      </c>
      <c r="B4" s="47">
        <f>Durum!B4</f>
        <v>221.12</v>
      </c>
      <c r="C4" s="47">
        <f>Durum!B18</f>
        <v>158.78</v>
      </c>
      <c r="D4" s="16">
        <f aca="true" t="shared" si="2" ref="D4:D20">B4-C4</f>
        <v>62.34</v>
      </c>
      <c r="E4" s="18">
        <v>1000</v>
      </c>
      <c r="F4" s="19">
        <f t="shared" si="0"/>
        <v>221120</v>
      </c>
      <c r="G4" s="19">
        <f t="shared" si="1"/>
        <v>158780</v>
      </c>
      <c r="H4" s="34">
        <f aca="true" t="shared" si="3" ref="H4:H19">F4-G4</f>
        <v>62340</v>
      </c>
    </row>
    <row r="5" spans="1:8" ht="12.75">
      <c r="A5" s="57" t="s">
        <v>50</v>
      </c>
      <c r="B5" s="47">
        <f>Barley!B4</f>
        <v>267.12</v>
      </c>
      <c r="C5" s="47">
        <f>Barley!B18</f>
        <v>145.62</v>
      </c>
      <c r="D5" s="16">
        <f t="shared" si="2"/>
        <v>121.5</v>
      </c>
      <c r="E5" s="18">
        <v>600</v>
      </c>
      <c r="F5" s="19">
        <f t="shared" si="0"/>
        <v>160272</v>
      </c>
      <c r="G5" s="19">
        <f t="shared" si="1"/>
        <v>87372</v>
      </c>
      <c r="H5" s="34">
        <f t="shared" si="3"/>
        <v>72900</v>
      </c>
    </row>
    <row r="6" spans="1:8" ht="12.75">
      <c r="A6" s="57" t="s">
        <v>25</v>
      </c>
      <c r="B6" s="47">
        <f>Corn!B4</f>
        <v>315</v>
      </c>
      <c r="C6" s="47">
        <f>Corn!B18</f>
        <v>234.98</v>
      </c>
      <c r="D6" s="16">
        <f t="shared" si="2"/>
        <v>80.02000000000001</v>
      </c>
      <c r="E6" s="18">
        <v>0</v>
      </c>
      <c r="F6" s="19">
        <f t="shared" si="0"/>
        <v>0</v>
      </c>
      <c r="G6" s="19">
        <f t="shared" si="1"/>
        <v>0</v>
      </c>
      <c r="H6" s="34">
        <f t="shared" si="3"/>
        <v>0</v>
      </c>
    </row>
    <row r="7" spans="1:8" ht="12.75">
      <c r="A7" s="57" t="s">
        <v>155</v>
      </c>
      <c r="B7" s="47">
        <f>Soy!B4</f>
        <v>212.39999999999998</v>
      </c>
      <c r="C7" s="47">
        <f>Soy!B18</f>
        <v>148.01000000000002</v>
      </c>
      <c r="D7" s="16">
        <f>B7-C7</f>
        <v>64.38999999999996</v>
      </c>
      <c r="E7" s="18">
        <v>0</v>
      </c>
      <c r="F7" s="19">
        <f>B7*E7</f>
        <v>0</v>
      </c>
      <c r="G7" s="19">
        <f>E7*C7</f>
        <v>0</v>
      </c>
      <c r="H7" s="34">
        <f>F7-G7</f>
        <v>0</v>
      </c>
    </row>
    <row r="8" spans="1:8" ht="12.75">
      <c r="A8" s="57" t="s">
        <v>51</v>
      </c>
      <c r="B8" s="47">
        <f>Oil_SF!B4</f>
        <v>248.49999999999997</v>
      </c>
      <c r="C8" s="47">
        <f>Oil_SF!B18</f>
        <v>179.93</v>
      </c>
      <c r="D8" s="16">
        <f t="shared" si="2"/>
        <v>68.56999999999996</v>
      </c>
      <c r="E8" s="18">
        <v>0</v>
      </c>
      <c r="F8" s="19">
        <f t="shared" si="0"/>
        <v>0</v>
      </c>
      <c r="G8" s="19">
        <f t="shared" si="1"/>
        <v>0</v>
      </c>
      <c r="H8" s="34">
        <f t="shared" si="3"/>
        <v>0</v>
      </c>
    </row>
    <row r="9" spans="1:8" ht="12.75">
      <c r="A9" s="57" t="s">
        <v>52</v>
      </c>
      <c r="B9" s="47">
        <f>Canola!B4</f>
        <v>239.98000000000002</v>
      </c>
      <c r="C9" s="47">
        <f>Canola!B18</f>
        <v>187.17</v>
      </c>
      <c r="D9" s="16">
        <f t="shared" si="2"/>
        <v>52.81000000000003</v>
      </c>
      <c r="E9" s="18">
        <v>0</v>
      </c>
      <c r="F9" s="19">
        <f t="shared" si="0"/>
        <v>0</v>
      </c>
      <c r="G9" s="19">
        <f t="shared" si="1"/>
        <v>0</v>
      </c>
      <c r="H9" s="34">
        <f t="shared" si="3"/>
        <v>0</v>
      </c>
    </row>
    <row r="10" spans="1:8" ht="12.75">
      <c r="A10" s="57" t="s">
        <v>53</v>
      </c>
      <c r="B10" s="47">
        <f>Flax!B4</f>
        <v>213.94</v>
      </c>
      <c r="C10" s="47">
        <f>Flax!B18</f>
        <v>107.52</v>
      </c>
      <c r="D10" s="16">
        <f t="shared" si="2"/>
        <v>106.42</v>
      </c>
      <c r="E10" s="18">
        <v>400</v>
      </c>
      <c r="F10" s="19">
        <f t="shared" si="0"/>
        <v>85576</v>
      </c>
      <c r="G10" s="19">
        <f t="shared" si="1"/>
        <v>43008</v>
      </c>
      <c r="H10" s="34">
        <f t="shared" si="3"/>
        <v>42568</v>
      </c>
    </row>
    <row r="11" spans="1:8" ht="12.75">
      <c r="A11" s="57" t="s">
        <v>56</v>
      </c>
      <c r="B11" s="47">
        <f>Peas!B4</f>
        <v>201.6</v>
      </c>
      <c r="C11" s="47">
        <f>Peas!B18</f>
        <v>135.32</v>
      </c>
      <c r="D11" s="16">
        <f t="shared" si="2"/>
        <v>66.28</v>
      </c>
      <c r="E11" s="18">
        <v>0</v>
      </c>
      <c r="F11" s="19">
        <f t="shared" si="0"/>
        <v>0</v>
      </c>
      <c r="G11" s="19">
        <f t="shared" si="1"/>
        <v>0</v>
      </c>
      <c r="H11" s="34">
        <f t="shared" si="3"/>
        <v>0</v>
      </c>
    </row>
    <row r="12" spans="1:8" ht="12.75">
      <c r="A12" s="57" t="s">
        <v>57</v>
      </c>
      <c r="B12" s="47">
        <f>Oats!B4</f>
        <v>141.12</v>
      </c>
      <c r="C12" s="47">
        <f>Oats!B18</f>
        <v>111.57</v>
      </c>
      <c r="D12" s="16">
        <f t="shared" si="2"/>
        <v>29.55000000000001</v>
      </c>
      <c r="E12" s="18">
        <v>0</v>
      </c>
      <c r="F12" s="19">
        <f t="shared" si="0"/>
        <v>0</v>
      </c>
      <c r="G12" s="19">
        <f t="shared" si="1"/>
        <v>0</v>
      </c>
      <c r="H12" s="34">
        <f t="shared" si="3"/>
        <v>0</v>
      </c>
    </row>
    <row r="13" spans="1:8" ht="12.75">
      <c r="A13" s="57" t="s">
        <v>58</v>
      </c>
      <c r="B13" s="47">
        <f>Lentil!B4</f>
        <v>303.6</v>
      </c>
      <c r="C13" s="47">
        <f>Lentil!B18</f>
        <v>132.93000000000004</v>
      </c>
      <c r="D13" s="16">
        <f t="shared" si="2"/>
        <v>170.67</v>
      </c>
      <c r="E13" s="18">
        <v>400</v>
      </c>
      <c r="F13" s="19">
        <f t="shared" si="0"/>
        <v>121440.00000000001</v>
      </c>
      <c r="G13" s="19">
        <f t="shared" si="1"/>
        <v>53172.000000000015</v>
      </c>
      <c r="H13" s="34">
        <f t="shared" si="3"/>
        <v>68268</v>
      </c>
    </row>
    <row r="14" spans="1:8" ht="12.75">
      <c r="A14" s="57" t="s">
        <v>54</v>
      </c>
      <c r="B14" s="47">
        <f>Mustard!B4</f>
        <v>249.89999999999998</v>
      </c>
      <c r="C14" s="47">
        <f>Mustard!B18</f>
        <v>121.45</v>
      </c>
      <c r="D14" s="16">
        <f t="shared" si="2"/>
        <v>128.45</v>
      </c>
      <c r="E14" s="18">
        <v>0</v>
      </c>
      <c r="F14" s="19">
        <f t="shared" si="0"/>
        <v>0</v>
      </c>
      <c r="G14" s="19">
        <f t="shared" si="1"/>
        <v>0</v>
      </c>
      <c r="H14" s="34">
        <f t="shared" si="3"/>
        <v>0</v>
      </c>
    </row>
    <row r="15" spans="1:8" ht="12.75">
      <c r="A15" s="58" t="s">
        <v>84</v>
      </c>
      <c r="B15" s="47">
        <f>Saffl!B4</f>
        <v>252</v>
      </c>
      <c r="C15" s="47">
        <f>Saffl!B18</f>
        <v>128.47</v>
      </c>
      <c r="D15" s="16">
        <f t="shared" si="2"/>
        <v>123.53</v>
      </c>
      <c r="E15" s="18">
        <v>0</v>
      </c>
      <c r="F15" s="19">
        <f t="shared" si="0"/>
        <v>0</v>
      </c>
      <c r="G15" s="19">
        <f t="shared" si="1"/>
        <v>0</v>
      </c>
      <c r="H15" s="34">
        <f>F15-G15</f>
        <v>0</v>
      </c>
    </row>
    <row r="16" spans="1:8" ht="12.75">
      <c r="A16" s="57" t="s">
        <v>55</v>
      </c>
      <c r="B16" s="47">
        <f>Buckwht!B4</f>
        <v>204.85</v>
      </c>
      <c r="C16" s="47">
        <f>Buckwht!B18</f>
        <v>108.39000000000001</v>
      </c>
      <c r="D16" s="16">
        <f t="shared" si="2"/>
        <v>96.45999999999998</v>
      </c>
      <c r="E16" s="18">
        <v>0</v>
      </c>
      <c r="F16" s="19">
        <f t="shared" si="0"/>
        <v>0</v>
      </c>
      <c r="G16" s="19">
        <f t="shared" si="1"/>
        <v>0</v>
      </c>
      <c r="H16" s="34">
        <f t="shared" si="3"/>
        <v>0</v>
      </c>
    </row>
    <row r="17" spans="1:8" ht="12.75">
      <c r="A17" s="57" t="s">
        <v>59</v>
      </c>
      <c r="B17" s="47">
        <f>Millet!B4</f>
        <v>97.5</v>
      </c>
      <c r="C17" s="47">
        <f>Millet!B18</f>
        <v>74.92</v>
      </c>
      <c r="D17" s="16">
        <f t="shared" si="2"/>
        <v>22.58</v>
      </c>
      <c r="E17" s="18">
        <v>0</v>
      </c>
      <c r="F17" s="19">
        <f t="shared" si="0"/>
        <v>0</v>
      </c>
      <c r="G17" s="19">
        <f t="shared" si="1"/>
        <v>0</v>
      </c>
      <c r="H17" s="34">
        <f t="shared" si="3"/>
        <v>0</v>
      </c>
    </row>
    <row r="18" spans="1:8" ht="12.75">
      <c r="A18" s="57" t="s">
        <v>60</v>
      </c>
      <c r="B18" s="47">
        <f>HRWW!B4</f>
        <v>225.96</v>
      </c>
      <c r="C18" s="47">
        <f>HRWW!B18</f>
        <v>157.74</v>
      </c>
      <c r="D18" s="16">
        <f t="shared" si="2"/>
        <v>68.22</v>
      </c>
      <c r="E18" s="18">
        <v>0</v>
      </c>
      <c r="F18" s="19">
        <f t="shared" si="0"/>
        <v>0</v>
      </c>
      <c r="G18" s="19">
        <f t="shared" si="1"/>
        <v>0</v>
      </c>
      <c r="H18" s="34">
        <f t="shared" si="3"/>
        <v>0</v>
      </c>
    </row>
    <row r="19" spans="1:8" ht="12.75">
      <c r="A19" s="57" t="s">
        <v>61</v>
      </c>
      <c r="B19" s="47">
        <f>Rye!B4</f>
        <v>219.64000000000001</v>
      </c>
      <c r="C19" s="47">
        <f>Rye!B18</f>
        <v>118.85</v>
      </c>
      <c r="D19" s="16">
        <f t="shared" si="2"/>
        <v>100.79000000000002</v>
      </c>
      <c r="E19" s="18">
        <v>0</v>
      </c>
      <c r="F19" s="19">
        <f t="shared" si="0"/>
        <v>0</v>
      </c>
      <c r="G19" s="19">
        <f t="shared" si="1"/>
        <v>0</v>
      </c>
      <c r="H19" s="34">
        <f t="shared" si="3"/>
        <v>0</v>
      </c>
    </row>
    <row r="20" spans="1:8" ht="12.75">
      <c r="A20" s="69" t="s">
        <v>132</v>
      </c>
      <c r="B20" s="47">
        <f>Chickpea!B4</f>
        <v>350</v>
      </c>
      <c r="C20" s="47">
        <f>Chickpea!B18</f>
        <v>217.28</v>
      </c>
      <c r="D20" s="16">
        <f t="shared" si="2"/>
        <v>132.72</v>
      </c>
      <c r="E20" s="18">
        <v>0</v>
      </c>
      <c r="F20" s="19">
        <f t="shared" si="0"/>
        <v>0</v>
      </c>
      <c r="G20" s="19">
        <f t="shared" si="1"/>
        <v>0</v>
      </c>
      <c r="H20" s="34">
        <f>F20-G20</f>
        <v>0</v>
      </c>
    </row>
    <row r="21" spans="1:8" ht="12.75">
      <c r="A21" s="37" t="s">
        <v>78</v>
      </c>
      <c r="B21" s="14"/>
      <c r="C21" s="26"/>
      <c r="D21" s="14"/>
      <c r="E21" s="20">
        <f>SUM(E3:E20)</f>
        <v>2400</v>
      </c>
      <c r="F21" s="20">
        <f>SUM(F3:F20)</f>
        <v>588408</v>
      </c>
      <c r="G21" s="20">
        <f>SUM(G3:G20)</f>
        <v>342332</v>
      </c>
      <c r="H21" s="38">
        <f>SUM(H3:H20)</f>
        <v>246076</v>
      </c>
    </row>
    <row r="22" spans="1:7" ht="12.75">
      <c r="A22" s="4"/>
      <c r="B22" s="4"/>
      <c r="C22" s="4"/>
      <c r="D22" s="4"/>
      <c r="E22" s="16"/>
      <c r="F22" s="16"/>
      <c r="G22" s="16"/>
    </row>
    <row r="23" spans="1:8" ht="12.75">
      <c r="A23" s="3"/>
      <c r="B23" s="3"/>
      <c r="C23" s="89" t="s">
        <v>47</v>
      </c>
      <c r="D23" s="89"/>
      <c r="E23" s="89"/>
      <c r="F23" s="3"/>
      <c r="G23" s="3"/>
      <c r="H23" s="3"/>
    </row>
    <row r="24" spans="1:8" ht="12.75">
      <c r="A24" s="59" t="s">
        <v>74</v>
      </c>
      <c r="B24" s="60"/>
      <c r="C24" s="60"/>
      <c r="D24" s="61"/>
      <c r="E24" s="60" t="s">
        <v>75</v>
      </c>
      <c r="F24" s="60"/>
      <c r="G24" s="60"/>
      <c r="H24" s="62"/>
    </row>
    <row r="25" spans="1:8" ht="12.75">
      <c r="A25" s="57" t="s">
        <v>27</v>
      </c>
      <c r="B25" s="4"/>
      <c r="C25" s="19">
        <f>F21</f>
        <v>588408</v>
      </c>
      <c r="D25" s="4"/>
      <c r="E25" s="4" t="s">
        <v>69</v>
      </c>
      <c r="F25" s="4"/>
      <c r="G25" s="63">
        <f>G21</f>
        <v>342332</v>
      </c>
      <c r="H25" s="64"/>
    </row>
    <row r="26" spans="1:8" ht="12.75">
      <c r="A26" s="90" t="s">
        <v>79</v>
      </c>
      <c r="B26" s="91"/>
      <c r="C26" s="70">
        <v>0</v>
      </c>
      <c r="D26" s="71" t="s">
        <v>71</v>
      </c>
      <c r="E26" s="91" t="s">
        <v>122</v>
      </c>
      <c r="F26" s="91"/>
      <c r="G26" s="70">
        <v>47400</v>
      </c>
      <c r="H26" s="72" t="s">
        <v>71</v>
      </c>
    </row>
    <row r="27" spans="1:11" ht="12.75">
      <c r="A27" s="92"/>
      <c r="B27" s="88"/>
      <c r="C27" s="70">
        <v>0</v>
      </c>
      <c r="D27" s="4"/>
      <c r="E27" s="91" t="s">
        <v>68</v>
      </c>
      <c r="F27" s="91"/>
      <c r="G27" s="70">
        <v>86400</v>
      </c>
      <c r="H27" s="66"/>
      <c r="K27" s="73"/>
    </row>
    <row r="28" spans="1:8" ht="12.75">
      <c r="A28" s="92"/>
      <c r="B28" s="88"/>
      <c r="C28" s="70">
        <v>0</v>
      </c>
      <c r="D28" s="4"/>
      <c r="E28" s="91" t="s">
        <v>123</v>
      </c>
      <c r="F28" s="91"/>
      <c r="G28" s="70">
        <v>0</v>
      </c>
      <c r="H28" s="66"/>
    </row>
    <row r="29" spans="1:8" ht="12.75">
      <c r="A29" s="92"/>
      <c r="B29" s="88"/>
      <c r="C29" s="70">
        <v>0</v>
      </c>
      <c r="D29" s="4"/>
      <c r="E29" s="91" t="s">
        <v>70</v>
      </c>
      <c r="F29" s="91"/>
      <c r="G29" s="70">
        <v>0</v>
      </c>
      <c r="H29" s="66"/>
    </row>
    <row r="30" spans="1:8" ht="12.75">
      <c r="A30" s="92"/>
      <c r="B30" s="88"/>
      <c r="C30" s="70">
        <v>0</v>
      </c>
      <c r="D30" s="4"/>
      <c r="E30" s="88" t="s">
        <v>165</v>
      </c>
      <c r="F30" s="88"/>
      <c r="G30" s="70">
        <v>0</v>
      </c>
      <c r="H30" s="66"/>
    </row>
    <row r="31" spans="1:8" ht="12.75">
      <c r="A31" s="92"/>
      <c r="B31" s="88"/>
      <c r="C31" s="70">
        <v>0</v>
      </c>
      <c r="D31" s="4"/>
      <c r="E31" s="88"/>
      <c r="F31" s="88"/>
      <c r="G31" s="70">
        <v>0</v>
      </c>
      <c r="H31" s="66"/>
    </row>
    <row r="32" spans="1:8" ht="12.75">
      <c r="A32" s="92" t="s">
        <v>81</v>
      </c>
      <c r="B32" s="88"/>
      <c r="C32" s="74">
        <v>0</v>
      </c>
      <c r="D32" s="65"/>
      <c r="E32" s="88" t="s">
        <v>80</v>
      </c>
      <c r="F32" s="88"/>
      <c r="G32" s="74">
        <v>13700</v>
      </c>
      <c r="H32" s="66"/>
    </row>
    <row r="33" spans="1:8" ht="12.75">
      <c r="A33" s="57" t="s">
        <v>67</v>
      </c>
      <c r="B33" s="4"/>
      <c r="C33" s="19">
        <f>SUM(C25:C32)</f>
        <v>588408</v>
      </c>
      <c r="D33" s="4"/>
      <c r="E33" s="4" t="s">
        <v>67</v>
      </c>
      <c r="F33" s="4"/>
      <c r="G33" s="32">
        <f>SUM(G25:G32)</f>
        <v>489832</v>
      </c>
      <c r="H33" s="64"/>
    </row>
    <row r="34" spans="1:8" ht="12.75">
      <c r="A34" s="67" t="s">
        <v>124</v>
      </c>
      <c r="B34" s="3"/>
      <c r="C34" s="3"/>
      <c r="D34" s="3"/>
      <c r="E34" s="3"/>
      <c r="F34" s="3"/>
      <c r="G34" s="75">
        <f>C33-G33</f>
        <v>98576</v>
      </c>
      <c r="H34" s="68"/>
    </row>
    <row r="35" ht="12.75">
      <c r="G35" s="6"/>
    </row>
    <row r="36" spans="1:8" ht="12.75">
      <c r="A36" s="78" t="s">
        <v>138</v>
      </c>
      <c r="B36" s="93"/>
      <c r="C36" s="93"/>
      <c r="D36" s="93"/>
      <c r="E36" s="93"/>
      <c r="F36" s="76" t="s">
        <v>133</v>
      </c>
      <c r="G36" s="94"/>
      <c r="H36" s="94"/>
    </row>
    <row r="37" spans="3:6" ht="12.75">
      <c r="C37" s="77"/>
      <c r="D37" s="77"/>
      <c r="E37" s="77"/>
      <c r="F37" s="77"/>
    </row>
    <row r="38" spans="1:12" ht="12.75">
      <c r="A38" t="s">
        <v>29</v>
      </c>
      <c r="B38" s="95" t="s">
        <v>134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</row>
    <row r="39" spans="2:12" ht="12.75"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</row>
    <row r="41" ht="12.75">
      <c r="A41" t="s">
        <v>98</v>
      </c>
    </row>
    <row r="42" spans="1:12" ht="12.75">
      <c r="A42" s="29" t="s">
        <v>85</v>
      </c>
      <c r="B42" s="30" t="s">
        <v>86</v>
      </c>
      <c r="C42" s="30" t="s">
        <v>87</v>
      </c>
      <c r="D42" s="30" t="s">
        <v>88</v>
      </c>
      <c r="E42" s="30" t="s">
        <v>89</v>
      </c>
      <c r="F42" s="30" t="s">
        <v>90</v>
      </c>
      <c r="G42" s="30" t="s">
        <v>91</v>
      </c>
      <c r="H42" s="30" t="s">
        <v>92</v>
      </c>
      <c r="I42" s="30" t="s">
        <v>93</v>
      </c>
      <c r="J42" s="30" t="s">
        <v>94</v>
      </c>
      <c r="K42" s="30" t="s">
        <v>95</v>
      </c>
      <c r="L42" s="31" t="s">
        <v>96</v>
      </c>
    </row>
    <row r="43" spans="1:12" ht="12.75">
      <c r="A43" s="57" t="s">
        <v>48</v>
      </c>
      <c r="B43" s="32">
        <f>$E3*HRSW!$B7</f>
        <v>0</v>
      </c>
      <c r="C43" s="32">
        <f>$E3*HRSW!$B8</f>
        <v>0</v>
      </c>
      <c r="D43" s="32">
        <f>$E3*HRSW!$B9</f>
        <v>0</v>
      </c>
      <c r="E43" s="32">
        <f>$E3*HRSW!$B10</f>
        <v>0</v>
      </c>
      <c r="F43" s="32">
        <f>$E3*HRSW!$B11</f>
        <v>0</v>
      </c>
      <c r="G43" s="32">
        <f>$E3*HRSW!$B12</f>
        <v>0</v>
      </c>
      <c r="H43" s="32">
        <f>$E3*HRSW!$B13</f>
        <v>0</v>
      </c>
      <c r="I43" s="32">
        <f>$E3*HRSW!$B14</f>
        <v>0</v>
      </c>
      <c r="J43" s="32">
        <f>$E3*HRSW!$B15</f>
        <v>0</v>
      </c>
      <c r="K43" s="32">
        <f>$E3*HRSW!$B16</f>
        <v>0</v>
      </c>
      <c r="L43" s="33">
        <f>$E3*HRSW!$B17</f>
        <v>0</v>
      </c>
    </row>
    <row r="44" spans="1:12" ht="12.75">
      <c r="A44" s="57" t="s">
        <v>49</v>
      </c>
      <c r="B44" s="19">
        <f>$E4*Durum!$B7</f>
        <v>30530</v>
      </c>
      <c r="C44" s="19">
        <f>$E4*Durum!$B8</f>
        <v>25200</v>
      </c>
      <c r="D44" s="19">
        <f>$E4*Durum!$B9</f>
        <v>5500</v>
      </c>
      <c r="E44" s="19">
        <f>$E4*Durum!$B10</f>
        <v>0</v>
      </c>
      <c r="F44" s="19">
        <f>$E4*Durum!$B11</f>
        <v>45180</v>
      </c>
      <c r="G44" s="19">
        <f>$E4*Durum!$B12</f>
        <v>14500</v>
      </c>
      <c r="H44" s="19">
        <f>$E4*Durum!$B13</f>
        <v>11750</v>
      </c>
      <c r="I44" s="19">
        <f>$E4*Durum!$B14</f>
        <v>15320</v>
      </c>
      <c r="J44" s="19">
        <f>$E4*Durum!$B15</f>
        <v>0</v>
      </c>
      <c r="K44" s="19">
        <f>$E4*Durum!$B16</f>
        <v>7500</v>
      </c>
      <c r="L44" s="34">
        <f>$E4*Durum!$B17</f>
        <v>3300</v>
      </c>
    </row>
    <row r="45" spans="1:12" ht="12.75">
      <c r="A45" s="57" t="s">
        <v>50</v>
      </c>
      <c r="B45" s="19">
        <f>$E5*Barley!$B7</f>
        <v>7290</v>
      </c>
      <c r="C45" s="19">
        <f>$E5*Barley!$B8</f>
        <v>14220</v>
      </c>
      <c r="D45" s="19">
        <f>$E5*Barley!$B9</f>
        <v>3300</v>
      </c>
      <c r="E45" s="19">
        <f>$E5*Barley!$B10</f>
        <v>0</v>
      </c>
      <c r="F45" s="19">
        <f>$E5*Barley!$B11</f>
        <v>30564</v>
      </c>
      <c r="G45" s="19">
        <f>$E5*Barley!$B12</f>
        <v>8520</v>
      </c>
      <c r="H45" s="19">
        <f>$E5*Barley!$B13</f>
        <v>7680</v>
      </c>
      <c r="I45" s="19">
        <f>$E5*Barley!$B14</f>
        <v>9480</v>
      </c>
      <c r="J45" s="19">
        <f>$E5*Barley!$B15</f>
        <v>0</v>
      </c>
      <c r="K45" s="19">
        <f>$E5*Barley!$B16</f>
        <v>4500</v>
      </c>
      <c r="L45" s="34">
        <f>$E5*Barley!$B17</f>
        <v>1817.9999999999998</v>
      </c>
    </row>
    <row r="46" spans="1:12" ht="12.75">
      <c r="A46" s="57" t="s">
        <v>25</v>
      </c>
      <c r="B46" s="19">
        <f>$E6*Corn!$B7</f>
        <v>0</v>
      </c>
      <c r="C46" s="19">
        <f>$E6*Corn!$B8</f>
        <v>0</v>
      </c>
      <c r="D46" s="19">
        <f>$E6*Corn!$B9</f>
        <v>0</v>
      </c>
      <c r="E46" s="19">
        <f>$E6*Corn!$B10</f>
        <v>0</v>
      </c>
      <c r="F46" s="19">
        <f>$E6*Corn!$B11</f>
        <v>0</v>
      </c>
      <c r="G46" s="19">
        <f>$E6*Corn!$B12</f>
        <v>0</v>
      </c>
      <c r="H46" s="19">
        <f>$E6*Corn!$B13</f>
        <v>0</v>
      </c>
      <c r="I46" s="19">
        <f>$E6*Corn!$B14</f>
        <v>0</v>
      </c>
      <c r="J46" s="19">
        <f>$E6*Corn!$B15</f>
        <v>0</v>
      </c>
      <c r="K46" s="19">
        <f>$E6*Corn!$B16</f>
        <v>0</v>
      </c>
      <c r="L46" s="34">
        <f>$E6*Corn!$B17</f>
        <v>0</v>
      </c>
    </row>
    <row r="47" spans="1:12" ht="12.75">
      <c r="A47" s="57" t="s">
        <v>155</v>
      </c>
      <c r="B47" s="19">
        <f>$E7*Soy!$B7</f>
        <v>0</v>
      </c>
      <c r="C47" s="19">
        <f>$E7*Soy!$B8</f>
        <v>0</v>
      </c>
      <c r="D47" s="19">
        <f>$E7*Soy!$B9</f>
        <v>0</v>
      </c>
      <c r="E47" s="19">
        <f>$E7*Soy!$B10</f>
        <v>0</v>
      </c>
      <c r="F47" s="19">
        <f>$E7*Soy!$B11</f>
        <v>0</v>
      </c>
      <c r="G47" s="19">
        <f>$E7*Soy!$B12</f>
        <v>0</v>
      </c>
      <c r="H47" s="19">
        <f>$E7*Soy!$B13</f>
        <v>0</v>
      </c>
      <c r="I47" s="19">
        <f>$E7*Soy!$B14</f>
        <v>0</v>
      </c>
      <c r="J47" s="19">
        <f>$E7*Soy!$B15</f>
        <v>0</v>
      </c>
      <c r="K47" s="19">
        <f>$E7*Soy!$B16</f>
        <v>0</v>
      </c>
      <c r="L47" s="34">
        <f>$E7*Soy!$B17</f>
        <v>0</v>
      </c>
    </row>
    <row r="48" spans="1:12" ht="12.75">
      <c r="A48" s="57" t="s">
        <v>51</v>
      </c>
      <c r="B48" s="19">
        <f>$E8*Oil_SF!$B7</f>
        <v>0</v>
      </c>
      <c r="C48" s="19">
        <f>$E8*Oil_SF!$B8</f>
        <v>0</v>
      </c>
      <c r="D48" s="19">
        <f>$E8*Oil_SF!$B9</f>
        <v>0</v>
      </c>
      <c r="E48" s="19">
        <f>$E8*Oil_SF!$B10</f>
        <v>0</v>
      </c>
      <c r="F48" s="19">
        <f>$E8*Oil_SF!$B11</f>
        <v>0</v>
      </c>
      <c r="G48" s="19">
        <f>$E8*Oil_SF!$B12</f>
        <v>0</v>
      </c>
      <c r="H48" s="19">
        <f>$E8*Oil_SF!$B13</f>
        <v>0</v>
      </c>
      <c r="I48" s="19">
        <f>$E8*Oil_SF!$B14</f>
        <v>0</v>
      </c>
      <c r="J48" s="19">
        <f>$E8*Oil_SF!$B15</f>
        <v>0</v>
      </c>
      <c r="K48" s="19">
        <f>$E8*Oil_SF!$B16</f>
        <v>0</v>
      </c>
      <c r="L48" s="34">
        <f>$E8*Oil_SF!$B17</f>
        <v>0</v>
      </c>
    </row>
    <row r="49" spans="1:12" ht="12.75">
      <c r="A49" s="57" t="s">
        <v>52</v>
      </c>
      <c r="B49" s="19">
        <f>$E9*Canola!$B7</f>
        <v>0</v>
      </c>
      <c r="C49" s="19">
        <f>$E9*Canola!$B8</f>
        <v>0</v>
      </c>
      <c r="D49" s="19">
        <f>$E9*Canola!$B9</f>
        <v>0</v>
      </c>
      <c r="E49" s="19">
        <f>$E9*Canola!$B10</f>
        <v>0</v>
      </c>
      <c r="F49" s="19">
        <f>$E9*Canola!$B11</f>
        <v>0</v>
      </c>
      <c r="G49" s="19">
        <f>$E9*Canola!$B12</f>
        <v>0</v>
      </c>
      <c r="H49" s="19">
        <f>$E9*Canola!$B13</f>
        <v>0</v>
      </c>
      <c r="I49" s="19">
        <f>$E9*Canola!$B14</f>
        <v>0</v>
      </c>
      <c r="J49" s="19">
        <f>$E9*Canola!$B15</f>
        <v>0</v>
      </c>
      <c r="K49" s="19">
        <f>$E9*Canola!$B16</f>
        <v>0</v>
      </c>
      <c r="L49" s="34">
        <f>$E9*Canola!$B17</f>
        <v>0</v>
      </c>
    </row>
    <row r="50" spans="1:12" ht="12.75">
      <c r="A50" s="57" t="s">
        <v>53</v>
      </c>
      <c r="B50" s="19">
        <f>$E10*Flax!$B7</f>
        <v>5040</v>
      </c>
      <c r="C50" s="19">
        <f>$E10*Flax!$B8</f>
        <v>11400</v>
      </c>
      <c r="D50" s="19">
        <f>$E10*Flax!$B9</f>
        <v>0</v>
      </c>
      <c r="E50" s="19">
        <f>$E10*Flax!$B10</f>
        <v>0</v>
      </c>
      <c r="F50" s="19">
        <f>$E10*Flax!$B11</f>
        <v>10816</v>
      </c>
      <c r="G50" s="19">
        <f>$E10*Flax!$B12</f>
        <v>2920</v>
      </c>
      <c r="H50" s="19">
        <f>$E10*Flax!$B13</f>
        <v>4844</v>
      </c>
      <c r="I50" s="19">
        <f>$E10*Flax!$B14</f>
        <v>6492</v>
      </c>
      <c r="J50" s="19">
        <f>$E10*Flax!$B15</f>
        <v>0</v>
      </c>
      <c r="K50" s="19">
        <f>$E10*Flax!$B16</f>
        <v>600</v>
      </c>
      <c r="L50" s="34">
        <f>$E10*Flax!$B17</f>
        <v>896.0000000000001</v>
      </c>
    </row>
    <row r="51" spans="1:12" ht="12.75">
      <c r="A51" s="57" t="s">
        <v>56</v>
      </c>
      <c r="B51" s="19">
        <f>$E11*Peas!$B7</f>
        <v>0</v>
      </c>
      <c r="C51" s="19">
        <f>$E11*Peas!$B8</f>
        <v>0</v>
      </c>
      <c r="D51" s="19">
        <f>$E11*Peas!$B9</f>
        <v>0</v>
      </c>
      <c r="E51" s="19">
        <f>$E11*Peas!$B10</f>
        <v>0</v>
      </c>
      <c r="F51" s="19">
        <f>$E11*Peas!$B11</f>
        <v>0</v>
      </c>
      <c r="G51" s="19">
        <f>$E11*Peas!$B12</f>
        <v>0</v>
      </c>
      <c r="H51" s="19">
        <f>$E11*Peas!$B13</f>
        <v>0</v>
      </c>
      <c r="I51" s="19">
        <f>$E11*Peas!$B14</f>
        <v>0</v>
      </c>
      <c r="J51" s="19">
        <f>$E11*Peas!$B15</f>
        <v>0</v>
      </c>
      <c r="K51" s="19">
        <f>$E11*Peas!$B16</f>
        <v>0</v>
      </c>
      <c r="L51" s="34">
        <f>$E11*Peas!$B17</f>
        <v>0</v>
      </c>
    </row>
    <row r="52" spans="1:12" ht="12.75">
      <c r="A52" s="57" t="s">
        <v>57</v>
      </c>
      <c r="B52" s="19">
        <f>$E12*Oats!$B7</f>
        <v>0</v>
      </c>
      <c r="C52" s="19">
        <f>$E12*Oats!$B8</f>
        <v>0</v>
      </c>
      <c r="D52" s="19">
        <f>$E12*Oats!$B9</f>
        <v>0</v>
      </c>
      <c r="E52" s="19">
        <f>$E12*Oats!$B10</f>
        <v>0</v>
      </c>
      <c r="F52" s="19">
        <f>$E12*Oats!$B11</f>
        <v>0</v>
      </c>
      <c r="G52" s="19">
        <f>$E12*Oats!$B12</f>
        <v>0</v>
      </c>
      <c r="H52" s="19">
        <f>$E12*Oats!$B13</f>
        <v>0</v>
      </c>
      <c r="I52" s="19">
        <f>$E12*Oats!$B14</f>
        <v>0</v>
      </c>
      <c r="J52" s="19">
        <f>$E12*Oats!$B15</f>
        <v>0</v>
      </c>
      <c r="K52" s="19">
        <f>$E12*Oats!$B16</f>
        <v>0</v>
      </c>
      <c r="L52" s="34">
        <f>$E12*Oats!$B17</f>
        <v>0</v>
      </c>
    </row>
    <row r="53" spans="1:12" ht="12.75">
      <c r="A53" s="57" t="s">
        <v>58</v>
      </c>
      <c r="B53" s="19">
        <f>$E13*Lentil!$B7</f>
        <v>11200</v>
      </c>
      <c r="C53" s="19">
        <f>$E13*Lentil!$B8</f>
        <v>14560</v>
      </c>
      <c r="D53" s="19">
        <f>$E13*Lentil!$B9</f>
        <v>0</v>
      </c>
      <c r="E53" s="19">
        <f>$E13*Lentil!$B10</f>
        <v>0</v>
      </c>
      <c r="F53" s="19">
        <f>$E13*Lentil!$B11</f>
        <v>3244</v>
      </c>
      <c r="G53" s="19">
        <f>$E13*Lentil!$B12</f>
        <v>6160</v>
      </c>
      <c r="H53" s="19">
        <f>$E13*Lentil!$B13</f>
        <v>5720</v>
      </c>
      <c r="I53" s="19">
        <f>$E13*Lentil!$B14</f>
        <v>7480</v>
      </c>
      <c r="J53" s="19">
        <f>$E13*Lentil!$B15</f>
        <v>0</v>
      </c>
      <c r="K53" s="19">
        <f>$E13*Lentil!$B16</f>
        <v>3700</v>
      </c>
      <c r="L53" s="34">
        <f>$E13*Lentil!$B17</f>
        <v>1108</v>
      </c>
    </row>
    <row r="54" spans="1:12" ht="12.75">
      <c r="A54" s="57" t="s">
        <v>54</v>
      </c>
      <c r="B54" s="19">
        <f>$E14*Mustard!$B7</f>
        <v>0</v>
      </c>
      <c r="C54" s="19">
        <f>$E14*Mustard!$B8</f>
        <v>0</v>
      </c>
      <c r="D54" s="19">
        <f>$E14*Mustard!$B9</f>
        <v>0</v>
      </c>
      <c r="E54" s="19">
        <f>$E14*Mustard!$B10</f>
        <v>0</v>
      </c>
      <c r="F54" s="19">
        <f>$E14*Mustard!$B11</f>
        <v>0</v>
      </c>
      <c r="G54" s="19">
        <f>$E14*Mustard!$B12</f>
        <v>0</v>
      </c>
      <c r="H54" s="19">
        <f>$E14*Mustard!$B13</f>
        <v>0</v>
      </c>
      <c r="I54" s="19">
        <f>$E14*Mustard!$B14</f>
        <v>0</v>
      </c>
      <c r="J54" s="19">
        <f>$E14*Mustard!$B15</f>
        <v>0</v>
      </c>
      <c r="K54" s="19">
        <f>$E14*Mustard!$B16</f>
        <v>0</v>
      </c>
      <c r="L54" s="34">
        <f>$E14*Mustard!$B17</f>
        <v>0</v>
      </c>
    </row>
    <row r="55" spans="1:12" ht="12.75">
      <c r="A55" s="58" t="s">
        <v>84</v>
      </c>
      <c r="B55" s="35">
        <f>$E15*Saffl!$B7</f>
        <v>0</v>
      </c>
      <c r="C55" s="19">
        <f>$E15*Saffl!$B8</f>
        <v>0</v>
      </c>
      <c r="D55" s="19">
        <f>$E15*Saffl!$B9</f>
        <v>0</v>
      </c>
      <c r="E55" s="19">
        <f>$E15*Saffl!$B10</f>
        <v>0</v>
      </c>
      <c r="F55" s="19">
        <f>$E15*Saffl!$B11</f>
        <v>0</v>
      </c>
      <c r="G55" s="19">
        <f>$E15*Saffl!$B12</f>
        <v>0</v>
      </c>
      <c r="H55" s="19">
        <f>$E15*Saffl!$B13</f>
        <v>0</v>
      </c>
      <c r="I55" s="19">
        <f>$E15*Saffl!$B14</f>
        <v>0</v>
      </c>
      <c r="J55" s="19">
        <f>$E15*Saffl!$B15</f>
        <v>0</v>
      </c>
      <c r="K55" s="19">
        <f>$E15*Saffl!$B16</f>
        <v>0</v>
      </c>
      <c r="L55" s="34">
        <f>$E15*Saffl!$B17</f>
        <v>0</v>
      </c>
    </row>
    <row r="56" spans="1:12" ht="12.75">
      <c r="A56" s="57" t="s">
        <v>55</v>
      </c>
      <c r="B56" s="35">
        <f>$E16*Buckwht!$B7</f>
        <v>0</v>
      </c>
      <c r="C56" s="35">
        <f>$E16*Buckwht!$B8</f>
        <v>0</v>
      </c>
      <c r="D56" s="35">
        <f>$E16*Buckwht!$B9</f>
        <v>0</v>
      </c>
      <c r="E56" s="35">
        <f>$E16*Buckwht!$B10</f>
        <v>0</v>
      </c>
      <c r="F56" s="35">
        <f>$E16*Buckwht!$B11</f>
        <v>0</v>
      </c>
      <c r="G56" s="35">
        <f>$E16*Buckwht!$B12</f>
        <v>0</v>
      </c>
      <c r="H56" s="35">
        <f>$E16*Buckwht!$B13</f>
        <v>0</v>
      </c>
      <c r="I56" s="35">
        <f>$E16*Buckwht!$B14</f>
        <v>0</v>
      </c>
      <c r="J56" s="35">
        <f>$E16*Buckwht!$B15</f>
        <v>0</v>
      </c>
      <c r="K56" s="35">
        <f>$E16*Buckwht!$B16</f>
        <v>0</v>
      </c>
      <c r="L56" s="36">
        <f>$E16*Buckwht!$B17</f>
        <v>0</v>
      </c>
    </row>
    <row r="57" spans="1:12" ht="12.75">
      <c r="A57" s="57" t="s">
        <v>59</v>
      </c>
      <c r="B57" s="35">
        <f>$E17*Millet!$B7</f>
        <v>0</v>
      </c>
      <c r="C57" s="35">
        <f>$E17*Millet!$B8</f>
        <v>0</v>
      </c>
      <c r="D57" s="35">
        <f>$E17*Millet!$B9</f>
        <v>0</v>
      </c>
      <c r="E57" s="35">
        <f>$E17*Millet!$B10</f>
        <v>0</v>
      </c>
      <c r="F57" s="35">
        <f>$E17*Millet!$B11</f>
        <v>0</v>
      </c>
      <c r="G57" s="35">
        <f>$E17*Millet!$B12</f>
        <v>0</v>
      </c>
      <c r="H57" s="35">
        <f>$E17*Millet!$B13</f>
        <v>0</v>
      </c>
      <c r="I57" s="35">
        <f>$E17*Millet!$B14</f>
        <v>0</v>
      </c>
      <c r="J57" s="35">
        <f>$E17*Millet!$B15</f>
        <v>0</v>
      </c>
      <c r="K57" s="35">
        <f>$E17*Millet!$B16</f>
        <v>0</v>
      </c>
      <c r="L57" s="36">
        <f>$E17*Millet!$B17</f>
        <v>0</v>
      </c>
    </row>
    <row r="58" spans="1:12" ht="12.75">
      <c r="A58" s="57" t="s">
        <v>60</v>
      </c>
      <c r="B58" s="35">
        <f>$E18*HRWW!$B7</f>
        <v>0</v>
      </c>
      <c r="C58" s="35">
        <f>$E18*HRWW!$B8</f>
        <v>0</v>
      </c>
      <c r="D58" s="35">
        <f>$E18*HRWW!$B9</f>
        <v>0</v>
      </c>
      <c r="E58" s="35">
        <f>$E18*HRWW!$B10</f>
        <v>0</v>
      </c>
      <c r="F58" s="35">
        <f>$E18*HRWW!$B11</f>
        <v>0</v>
      </c>
      <c r="G58" s="35">
        <f>$E18*HRWW!$B12</f>
        <v>0</v>
      </c>
      <c r="H58" s="35">
        <f>$E18*HRWW!$B13</f>
        <v>0</v>
      </c>
      <c r="I58" s="35">
        <f>$E18*HRWW!$B14</f>
        <v>0</v>
      </c>
      <c r="J58" s="35">
        <f>$E18*HRWW!$B15</f>
        <v>0</v>
      </c>
      <c r="K58" s="35">
        <f>$E18*HRWW!$B16</f>
        <v>0</v>
      </c>
      <c r="L58" s="36">
        <f>$E18*HRWW!$B17</f>
        <v>0</v>
      </c>
    </row>
    <row r="59" spans="1:12" ht="12.75">
      <c r="A59" s="57" t="s">
        <v>61</v>
      </c>
      <c r="B59" s="35">
        <f>$E19*Rye!$B7</f>
        <v>0</v>
      </c>
      <c r="C59" s="35">
        <f>$E19*Rye!$B8</f>
        <v>0</v>
      </c>
      <c r="D59" s="35">
        <f>$E19*Rye!$B9</f>
        <v>0</v>
      </c>
      <c r="E59" s="35">
        <f>$E19*Rye!$B10</f>
        <v>0</v>
      </c>
      <c r="F59" s="35">
        <f>$E19*Rye!$B11</f>
        <v>0</v>
      </c>
      <c r="G59" s="35">
        <f>$E19*Rye!$B12</f>
        <v>0</v>
      </c>
      <c r="H59" s="35">
        <f>$E19*Rye!$B13</f>
        <v>0</v>
      </c>
      <c r="I59" s="35">
        <f>$E19*Rye!$B14</f>
        <v>0</v>
      </c>
      <c r="J59" s="35">
        <f>$E19*Rye!$B15</f>
        <v>0</v>
      </c>
      <c r="K59" s="35">
        <f>$E19*Rye!$B16</f>
        <v>0</v>
      </c>
      <c r="L59" s="36">
        <f>$E19*Rye!$B17</f>
        <v>0</v>
      </c>
    </row>
    <row r="60" spans="1:12" ht="12.75">
      <c r="A60" s="58" t="s">
        <v>82</v>
      </c>
      <c r="B60" s="35">
        <f>$E20*Chickpea!$B7</f>
        <v>0</v>
      </c>
      <c r="C60" s="35">
        <f>$E20*Chickpea!$B8</f>
        <v>0</v>
      </c>
      <c r="D60" s="35">
        <f>$E20*Chickpea!$B9</f>
        <v>0</v>
      </c>
      <c r="E60" s="35">
        <f>$E20*Chickpea!$B10</f>
        <v>0</v>
      </c>
      <c r="F60" s="35">
        <f>$E20*Chickpea!$B11</f>
        <v>0</v>
      </c>
      <c r="G60" s="35">
        <f>$E20*Chickpea!$B12</f>
        <v>0</v>
      </c>
      <c r="H60" s="35">
        <f>$E20*Chickpea!$B13</f>
        <v>0</v>
      </c>
      <c r="I60" s="35">
        <f>$E20*Chickpea!$B14</f>
        <v>0</v>
      </c>
      <c r="J60" s="35">
        <f>$E20*Chickpea!$B15</f>
        <v>0</v>
      </c>
      <c r="K60" s="35">
        <f>$E20*Chickpea!$B16</f>
        <v>0</v>
      </c>
      <c r="L60" s="36">
        <f>$E20*Chickpea!$B17</f>
        <v>0</v>
      </c>
    </row>
    <row r="61" spans="1:12" ht="12.75">
      <c r="A61" s="37" t="s">
        <v>78</v>
      </c>
      <c r="B61" s="20">
        <f>SUM(B43:B60)</f>
        <v>54060</v>
      </c>
      <c r="C61" s="20">
        <f aca="true" t="shared" si="4" ref="C61:L61">SUM(C43:C60)</f>
        <v>65380</v>
      </c>
      <c r="D61" s="20">
        <f t="shared" si="4"/>
        <v>8800</v>
      </c>
      <c r="E61" s="20">
        <f t="shared" si="4"/>
        <v>0</v>
      </c>
      <c r="F61" s="20">
        <f t="shared" si="4"/>
        <v>89804</v>
      </c>
      <c r="G61" s="20">
        <f t="shared" si="4"/>
        <v>32100</v>
      </c>
      <c r="H61" s="20">
        <f t="shared" si="4"/>
        <v>29994</v>
      </c>
      <c r="I61" s="20">
        <f t="shared" si="4"/>
        <v>38772</v>
      </c>
      <c r="J61" s="20">
        <f t="shared" si="4"/>
        <v>0</v>
      </c>
      <c r="K61" s="20">
        <f t="shared" si="4"/>
        <v>16300</v>
      </c>
      <c r="L61" s="38">
        <f t="shared" si="4"/>
        <v>7122</v>
      </c>
    </row>
    <row r="62" spans="1:12" ht="12.75">
      <c r="A62" s="37" t="s">
        <v>97</v>
      </c>
      <c r="B62" s="20"/>
      <c r="C62" s="38"/>
      <c r="D62" s="39">
        <f>SUM(B61:L61)</f>
        <v>342332</v>
      </c>
      <c r="E62" s="21"/>
      <c r="F62" s="21"/>
      <c r="G62" s="21"/>
      <c r="H62" s="21"/>
      <c r="I62" s="21"/>
      <c r="J62" s="21"/>
      <c r="K62" s="21"/>
      <c r="L62" s="21"/>
    </row>
  </sheetData>
  <sheetProtection sheet="1" objects="1" scenarios="1"/>
  <mergeCells count="19">
    <mergeCell ref="B36:E36"/>
    <mergeCell ref="G36:H36"/>
    <mergeCell ref="B38:L38"/>
    <mergeCell ref="B39:L39"/>
    <mergeCell ref="E29:F29"/>
    <mergeCell ref="A30:B30"/>
    <mergeCell ref="E30:F30"/>
    <mergeCell ref="A31:B31"/>
    <mergeCell ref="E31:F31"/>
    <mergeCell ref="A32:B32"/>
    <mergeCell ref="E32:F32"/>
    <mergeCell ref="C23:E23"/>
    <mergeCell ref="A26:B26"/>
    <mergeCell ref="E26:F26"/>
    <mergeCell ref="A27:B27"/>
    <mergeCell ref="E27:F27"/>
    <mergeCell ref="A28:B28"/>
    <mergeCell ref="E28:F28"/>
    <mergeCell ref="A29:B29"/>
  </mergeCells>
  <printOptions/>
  <pageMargins left="0.5" right="0.25" top="1" bottom="0.25" header="0.5" footer="0.5"/>
  <pageSetup fitToHeight="1" fitToWidth="1" horizontalDpi="600" verticalDpi="600" orientation="portrait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46</v>
      </c>
      <c r="B1" s="22" t="s">
        <v>0</v>
      </c>
      <c r="C1" s="81" t="s">
        <v>29</v>
      </c>
    </row>
    <row r="2" spans="1:3" ht="12.75">
      <c r="A2" t="s">
        <v>28</v>
      </c>
      <c r="B2" s="9">
        <v>38</v>
      </c>
      <c r="C2" s="79"/>
    </row>
    <row r="3" spans="1:3" ht="12.75">
      <c r="A3" t="s">
        <v>144</v>
      </c>
      <c r="B3" s="10">
        <v>5.78</v>
      </c>
      <c r="C3" s="79"/>
    </row>
    <row r="4" spans="1:3" ht="12.75">
      <c r="A4" t="s">
        <v>27</v>
      </c>
      <c r="B4" s="2">
        <f>B2*B3</f>
        <v>219.64000000000001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11.4</v>
      </c>
      <c r="C7" s="79"/>
    </row>
    <row r="8" spans="1:3" ht="12.75">
      <c r="A8" s="1" t="s">
        <v>9</v>
      </c>
      <c r="B8" s="11">
        <v>6.5</v>
      </c>
      <c r="C8" s="79"/>
    </row>
    <row r="9" spans="1:3" ht="12.75">
      <c r="A9" s="1" t="s">
        <v>24</v>
      </c>
      <c r="B9" s="11">
        <v>0</v>
      </c>
      <c r="C9" s="79"/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56.5</v>
      </c>
      <c r="C11" s="79"/>
    </row>
    <row r="12" spans="1:3" ht="12.75">
      <c r="A12" s="1" t="s">
        <v>11</v>
      </c>
      <c r="B12" s="11">
        <v>8.3</v>
      </c>
      <c r="C12" s="79"/>
    </row>
    <row r="13" spans="1:3" ht="12.75">
      <c r="A13" s="1" t="s">
        <v>13</v>
      </c>
      <c r="B13" s="11">
        <v>11.52</v>
      </c>
      <c r="C13" s="79"/>
    </row>
    <row r="14" spans="1:3" ht="12.75">
      <c r="A14" s="1" t="s">
        <v>14</v>
      </c>
      <c r="B14" s="11">
        <v>14.66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7.5</v>
      </c>
      <c r="C16" s="79"/>
    </row>
    <row r="17" spans="1:3" ht="12.75">
      <c r="A17" s="1" t="s">
        <v>17</v>
      </c>
      <c r="B17" s="12">
        <v>2.47</v>
      </c>
      <c r="C17" s="79"/>
    </row>
    <row r="18" spans="1:3" ht="12.75">
      <c r="A18" t="s">
        <v>2</v>
      </c>
      <c r="B18" s="2">
        <f>SUM(B7:B17)</f>
        <v>118.85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6.31</v>
      </c>
      <c r="C21" s="79"/>
    </row>
    <row r="22" spans="1:3" ht="12.75">
      <c r="A22" s="1" t="s">
        <v>19</v>
      </c>
      <c r="B22" s="7">
        <v>17.35</v>
      </c>
      <c r="C22" s="79"/>
    </row>
    <row r="23" spans="1:3" ht="12.75">
      <c r="A23" s="1" t="s">
        <v>20</v>
      </c>
      <c r="B23" s="7">
        <v>9.29</v>
      </c>
      <c r="C23" s="79"/>
    </row>
    <row r="24" spans="1:3" ht="12.75">
      <c r="A24" s="1" t="s">
        <v>21</v>
      </c>
      <c r="B24" s="8">
        <v>36</v>
      </c>
      <c r="C24" s="79"/>
    </row>
    <row r="25" spans="1:3" ht="12.75">
      <c r="A25" t="s">
        <v>4</v>
      </c>
      <c r="B25" s="2">
        <f>SUM(B21:B24)</f>
        <v>68.95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187.8</v>
      </c>
      <c r="C27" s="79"/>
    </row>
    <row r="28" spans="2:3" ht="12.75">
      <c r="B28" s="2"/>
      <c r="C28" s="79"/>
    </row>
    <row r="29" spans="1:3" ht="12.75">
      <c r="A29" t="s">
        <v>31</v>
      </c>
      <c r="B29" s="2">
        <f>B4-B27</f>
        <v>31.840000000000003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7</v>
      </c>
      <c r="C31" s="79"/>
    </row>
    <row r="32" spans="1:3" ht="12.75">
      <c r="A32" s="1" t="s">
        <v>22</v>
      </c>
      <c r="B32" s="2">
        <f>B18/B2</f>
        <v>3.1276315789473683</v>
      </c>
      <c r="C32" s="79"/>
    </row>
    <row r="33" spans="1:3" ht="12.75">
      <c r="A33" t="s">
        <v>23</v>
      </c>
      <c r="B33" s="2">
        <f>B25/B2</f>
        <v>1.8144736842105265</v>
      </c>
      <c r="C33" s="79"/>
    </row>
    <row r="34" spans="1:3" ht="12.75">
      <c r="A34" t="s">
        <v>26</v>
      </c>
      <c r="B34" s="2">
        <f>B27/B2</f>
        <v>4.942105263157895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 customHeight="1">
      <c r="A1" s="5" t="s">
        <v>30</v>
      </c>
      <c r="B1" s="22" t="s">
        <v>0</v>
      </c>
      <c r="C1" s="81" t="s">
        <v>29</v>
      </c>
    </row>
    <row r="2" spans="1:3" ht="12.75">
      <c r="A2" t="s">
        <v>28</v>
      </c>
      <c r="B2" s="9">
        <v>33</v>
      </c>
      <c r="C2" s="79"/>
    </row>
    <row r="3" spans="1:3" ht="12.75">
      <c r="A3" t="s">
        <v>144</v>
      </c>
      <c r="B3" s="12">
        <v>5.92</v>
      </c>
      <c r="C3" s="79"/>
    </row>
    <row r="4" spans="1:3" ht="12.75">
      <c r="A4" t="s">
        <v>27</v>
      </c>
      <c r="B4" s="2">
        <f>B2*B3</f>
        <v>195.35999999999999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14.85</v>
      </c>
      <c r="C7" s="79"/>
    </row>
    <row r="8" spans="1:3" ht="12.75">
      <c r="A8" s="1" t="s">
        <v>9</v>
      </c>
      <c r="B8" s="11">
        <v>25.2</v>
      </c>
      <c r="C8" s="79"/>
    </row>
    <row r="9" spans="1:3" ht="12.75">
      <c r="A9" s="1" t="s">
        <v>24</v>
      </c>
      <c r="B9" s="11">
        <v>5.5</v>
      </c>
      <c r="C9" s="79" t="s">
        <v>141</v>
      </c>
    </row>
    <row r="10" spans="1:3" ht="12.75">
      <c r="A10" s="1" t="s">
        <v>10</v>
      </c>
      <c r="B10" s="11">
        <v>0</v>
      </c>
      <c r="C10" s="80" t="s">
        <v>145</v>
      </c>
    </row>
    <row r="11" spans="1:3" ht="12.75">
      <c r="A11" s="1" t="s">
        <v>12</v>
      </c>
      <c r="B11" s="11">
        <v>47.07</v>
      </c>
      <c r="C11" s="79"/>
    </row>
    <row r="12" spans="1:3" ht="12.75">
      <c r="A12" s="1" t="s">
        <v>11</v>
      </c>
      <c r="B12" s="11">
        <v>12.5</v>
      </c>
      <c r="C12" s="79"/>
    </row>
    <row r="13" spans="1:3" ht="12.75">
      <c r="A13" s="1" t="s">
        <v>13</v>
      </c>
      <c r="B13" s="11">
        <v>11.8</v>
      </c>
      <c r="C13" s="79"/>
    </row>
    <row r="14" spans="1:3" ht="12.75">
      <c r="A14" s="1" t="s">
        <v>14</v>
      </c>
      <c r="B14" s="11">
        <v>15.34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7.5</v>
      </c>
      <c r="C16" s="79"/>
    </row>
    <row r="17" spans="1:3" ht="12.75">
      <c r="A17" s="1" t="s">
        <v>17</v>
      </c>
      <c r="B17" s="12">
        <v>2.97</v>
      </c>
      <c r="C17" s="79"/>
    </row>
    <row r="18" spans="1:3" ht="12.75">
      <c r="A18" t="s">
        <v>2</v>
      </c>
      <c r="B18" s="2">
        <f>SUM(B7:B17)</f>
        <v>142.73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6.38</v>
      </c>
      <c r="C21" s="79"/>
    </row>
    <row r="22" spans="1:3" ht="12.75">
      <c r="A22" s="1" t="s">
        <v>19</v>
      </c>
      <c r="B22" s="7">
        <v>17.8</v>
      </c>
      <c r="C22" s="79"/>
    </row>
    <row r="23" spans="1:3" ht="12.75">
      <c r="A23" s="1" t="s">
        <v>20</v>
      </c>
      <c r="B23" s="7">
        <v>9.68</v>
      </c>
      <c r="C23" s="79"/>
    </row>
    <row r="24" spans="1:3" ht="12.75">
      <c r="A24" s="1" t="s">
        <v>21</v>
      </c>
      <c r="B24" s="8">
        <v>36</v>
      </c>
      <c r="C24" s="79"/>
    </row>
    <row r="25" spans="1:3" ht="12.75">
      <c r="A25" t="s">
        <v>4</v>
      </c>
      <c r="B25" s="2">
        <f>SUM(B21:B24)</f>
        <v>69.86</v>
      </c>
      <c r="C25" s="79"/>
    </row>
    <row r="26" spans="2:3" ht="12.75" customHeight="1">
      <c r="B26" s="2"/>
      <c r="C26" s="79"/>
    </row>
    <row r="27" spans="1:3" ht="12.75">
      <c r="A27" t="s">
        <v>5</v>
      </c>
      <c r="B27" s="2">
        <f>B18+B25</f>
        <v>212.58999999999997</v>
      </c>
      <c r="C27" s="79"/>
    </row>
    <row r="28" spans="2:3" ht="12.75" customHeight="1">
      <c r="B28" s="2"/>
      <c r="C28" s="79"/>
    </row>
    <row r="29" spans="1:3" ht="12.75">
      <c r="A29" t="s">
        <v>31</v>
      </c>
      <c r="B29" s="2">
        <f>B4-B27</f>
        <v>-17.22999999999999</v>
      </c>
      <c r="C29" s="79"/>
    </row>
    <row r="30" spans="2:3" ht="12.75" customHeight="1">
      <c r="B30" s="2"/>
      <c r="C30" s="79"/>
    </row>
    <row r="31" spans="1:3" ht="12.75">
      <c r="A31" t="s">
        <v>6</v>
      </c>
      <c r="B31" s="23" t="s">
        <v>7</v>
      </c>
      <c r="C31" s="79"/>
    </row>
    <row r="32" spans="1:3" ht="12.75">
      <c r="A32" s="1" t="s">
        <v>22</v>
      </c>
      <c r="B32" s="2">
        <f>B18/B2</f>
        <v>4.325151515151515</v>
      </c>
      <c r="C32" s="79"/>
    </row>
    <row r="33" spans="1:3" ht="12.75">
      <c r="A33" t="s">
        <v>23</v>
      </c>
      <c r="B33" s="2">
        <f>B25/B2</f>
        <v>2.116969696969697</v>
      </c>
      <c r="C33" s="79"/>
    </row>
    <row r="34" spans="1:3" ht="12.75">
      <c r="A34" t="s">
        <v>26</v>
      </c>
      <c r="B34" s="2">
        <f>B27/B2</f>
        <v>6.4421212121212115</v>
      </c>
      <c r="C34" s="79"/>
    </row>
  </sheetData>
  <sheetProtection sheet="1" objects="1" scenarios="1" selectLockedCells="1"/>
  <printOptions/>
  <pageMargins left="0.75" right="0.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32</v>
      </c>
      <c r="B1" s="22" t="s">
        <v>0</v>
      </c>
      <c r="C1" s="82" t="s">
        <v>29</v>
      </c>
    </row>
    <row r="2" spans="1:3" ht="12.75">
      <c r="A2" t="s">
        <v>28</v>
      </c>
      <c r="B2" s="9">
        <v>32</v>
      </c>
      <c r="C2" s="79"/>
    </row>
    <row r="3" spans="1:3" ht="12.75">
      <c r="A3" t="s">
        <v>144</v>
      </c>
      <c r="B3" s="10">
        <v>6.91</v>
      </c>
      <c r="C3" s="79" t="s">
        <v>156</v>
      </c>
    </row>
    <row r="4" spans="1:3" ht="12.75">
      <c r="A4" t="s">
        <v>27</v>
      </c>
      <c r="B4">
        <f>B2*B3</f>
        <v>221.12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30.53</v>
      </c>
      <c r="C7" s="79"/>
    </row>
    <row r="8" spans="1:3" ht="12.75">
      <c r="A8" s="1" t="s">
        <v>9</v>
      </c>
      <c r="B8" s="11">
        <v>25.2</v>
      </c>
      <c r="C8" s="79"/>
    </row>
    <row r="9" spans="1:3" ht="12.75">
      <c r="A9" s="1" t="s">
        <v>24</v>
      </c>
      <c r="B9" s="11">
        <v>5.5</v>
      </c>
      <c r="C9" s="79" t="s">
        <v>141</v>
      </c>
    </row>
    <row r="10" spans="1:3" ht="12.75">
      <c r="A10" s="1" t="s">
        <v>10</v>
      </c>
      <c r="B10" s="11">
        <v>0</v>
      </c>
      <c r="C10" s="79" t="s">
        <v>146</v>
      </c>
    </row>
    <row r="11" spans="1:3" ht="12.75">
      <c r="A11" s="1" t="s">
        <v>12</v>
      </c>
      <c r="B11" s="11">
        <v>45.18</v>
      </c>
      <c r="C11" s="79"/>
    </row>
    <row r="12" spans="1:3" ht="12.75">
      <c r="A12" s="1" t="s">
        <v>11</v>
      </c>
      <c r="B12" s="11">
        <v>14.5</v>
      </c>
      <c r="C12" s="79"/>
    </row>
    <row r="13" spans="1:3" ht="12.75">
      <c r="A13" s="1" t="s">
        <v>13</v>
      </c>
      <c r="B13" s="11">
        <v>11.75</v>
      </c>
      <c r="C13" s="79"/>
    </row>
    <row r="14" spans="1:3" ht="12.75">
      <c r="A14" s="1" t="s">
        <v>14</v>
      </c>
      <c r="B14" s="11">
        <v>15.32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7.5</v>
      </c>
      <c r="C16" s="79"/>
    </row>
    <row r="17" spans="1:3" ht="12.75">
      <c r="A17" s="1" t="s">
        <v>17</v>
      </c>
      <c r="B17" s="12">
        <v>3.3</v>
      </c>
      <c r="C17" s="79"/>
    </row>
    <row r="18" spans="1:3" ht="12.75">
      <c r="A18" t="s">
        <v>2</v>
      </c>
      <c r="B18" s="2">
        <f>SUM(B7:B17)</f>
        <v>158.78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6.37</v>
      </c>
      <c r="C21" s="79"/>
    </row>
    <row r="22" spans="1:3" ht="12.75">
      <c r="A22" s="1" t="s">
        <v>19</v>
      </c>
      <c r="B22" s="7">
        <v>17.77</v>
      </c>
      <c r="C22" s="79"/>
    </row>
    <row r="23" spans="1:3" ht="12.75">
      <c r="A23" s="1" t="s">
        <v>20</v>
      </c>
      <c r="B23" s="7">
        <v>9.66</v>
      </c>
      <c r="C23" s="79"/>
    </row>
    <row r="24" spans="1:3" ht="12.75">
      <c r="A24" s="1" t="s">
        <v>21</v>
      </c>
      <c r="B24" s="8">
        <v>36</v>
      </c>
      <c r="C24" s="79"/>
    </row>
    <row r="25" spans="1:3" ht="12.75">
      <c r="A25" t="s">
        <v>4</v>
      </c>
      <c r="B25" s="2">
        <f>SUM(B21:B24)</f>
        <v>69.8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228.57999999999998</v>
      </c>
      <c r="C27" s="79"/>
    </row>
    <row r="28" spans="2:3" ht="12.75">
      <c r="B28" s="2"/>
      <c r="C28" s="79"/>
    </row>
    <row r="29" spans="1:3" ht="12.75">
      <c r="A29" t="s">
        <v>31</v>
      </c>
      <c r="B29" s="2">
        <f>B4-B27</f>
        <v>-7.4599999999999795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7</v>
      </c>
      <c r="C31" s="79"/>
    </row>
    <row r="32" spans="1:3" ht="12.75">
      <c r="A32" s="1" t="s">
        <v>22</v>
      </c>
      <c r="B32" s="2">
        <f>B18/B2</f>
        <v>4.961875</v>
      </c>
      <c r="C32" s="79"/>
    </row>
    <row r="33" spans="1:3" ht="12.75">
      <c r="A33" t="s">
        <v>23</v>
      </c>
      <c r="B33" s="2">
        <f>B25/B2</f>
        <v>2.18125</v>
      </c>
      <c r="C33" s="79"/>
    </row>
    <row r="34" spans="1:3" ht="12.75">
      <c r="A34" t="s">
        <v>26</v>
      </c>
      <c r="B34" s="2">
        <f>B27/B2</f>
        <v>7.1431249999999995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33</v>
      </c>
      <c r="B1" s="22" t="s">
        <v>0</v>
      </c>
      <c r="C1" s="81" t="s">
        <v>29</v>
      </c>
    </row>
    <row r="2" spans="1:3" ht="12.75">
      <c r="A2" t="s">
        <v>28</v>
      </c>
      <c r="B2" s="9">
        <v>56</v>
      </c>
      <c r="C2" s="79"/>
    </row>
    <row r="3" spans="1:3" ht="12.75">
      <c r="A3" t="s">
        <v>144</v>
      </c>
      <c r="B3" s="10">
        <v>4.77</v>
      </c>
      <c r="C3" s="79" t="s">
        <v>166</v>
      </c>
    </row>
    <row r="4" spans="1:3" ht="12.75">
      <c r="A4" t="s">
        <v>27</v>
      </c>
      <c r="B4">
        <f>B2*B3</f>
        <v>267.12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12.15</v>
      </c>
      <c r="C7" s="79"/>
    </row>
    <row r="8" spans="1:3" ht="12.75">
      <c r="A8" s="1" t="s">
        <v>9</v>
      </c>
      <c r="B8" s="11">
        <v>23.7</v>
      </c>
      <c r="C8" s="79"/>
    </row>
    <row r="9" spans="1:3" ht="12.75">
      <c r="A9" s="1" t="s">
        <v>24</v>
      </c>
      <c r="B9" s="11">
        <v>5.5</v>
      </c>
      <c r="C9" s="79" t="s">
        <v>141</v>
      </c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50.94</v>
      </c>
      <c r="C11" s="79"/>
    </row>
    <row r="12" spans="1:3" ht="12.75">
      <c r="A12" s="1" t="s">
        <v>11</v>
      </c>
      <c r="B12" s="11">
        <v>14.2</v>
      </c>
      <c r="C12" s="79"/>
    </row>
    <row r="13" spans="1:3" ht="12.75">
      <c r="A13" s="1" t="s">
        <v>13</v>
      </c>
      <c r="B13" s="11">
        <v>12.8</v>
      </c>
      <c r="C13" s="79"/>
    </row>
    <row r="14" spans="1:3" ht="12.75">
      <c r="A14" s="1" t="s">
        <v>14</v>
      </c>
      <c r="B14" s="11">
        <v>15.8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7.5</v>
      </c>
      <c r="C16" s="79"/>
    </row>
    <row r="17" spans="1:3" ht="12.75">
      <c r="A17" s="1" t="s">
        <v>17</v>
      </c>
      <c r="B17" s="12">
        <v>3.03</v>
      </c>
      <c r="C17" s="79"/>
    </row>
    <row r="18" spans="1:3" ht="12.75">
      <c r="A18" t="s">
        <v>2</v>
      </c>
      <c r="B18" s="2">
        <f>SUM(B7:B17)</f>
        <v>145.62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6.74</v>
      </c>
      <c r="C21" s="79"/>
    </row>
    <row r="22" spans="1:3" ht="12.75">
      <c r="A22" s="1" t="s">
        <v>19</v>
      </c>
      <c r="B22" s="7">
        <v>18.65</v>
      </c>
      <c r="C22" s="79"/>
    </row>
    <row r="23" spans="1:3" ht="12.75">
      <c r="A23" s="1" t="s">
        <v>20</v>
      </c>
      <c r="B23" s="7">
        <v>10.1</v>
      </c>
      <c r="C23" s="79"/>
    </row>
    <row r="24" spans="1:3" ht="12.75">
      <c r="A24" s="1" t="s">
        <v>21</v>
      </c>
      <c r="B24" s="8">
        <v>36</v>
      </c>
      <c r="C24" s="79"/>
    </row>
    <row r="25" spans="1:3" ht="12.75">
      <c r="A25" t="s">
        <v>4</v>
      </c>
      <c r="B25" s="2">
        <f>SUM(B21:B24)</f>
        <v>71.49000000000001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217.11</v>
      </c>
      <c r="C27" s="79"/>
    </row>
    <row r="28" spans="2:3" ht="12.75">
      <c r="B28" s="2"/>
      <c r="C28" s="79"/>
    </row>
    <row r="29" spans="1:3" ht="12.75">
      <c r="A29" t="s">
        <v>31</v>
      </c>
      <c r="B29" s="2">
        <f>B4-B27</f>
        <v>50.00999999999999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7</v>
      </c>
      <c r="C31" s="79"/>
    </row>
    <row r="32" spans="1:3" ht="12.75">
      <c r="A32" s="1" t="s">
        <v>22</v>
      </c>
      <c r="B32" s="2">
        <f>B18/B2</f>
        <v>2.600357142857143</v>
      </c>
      <c r="C32" s="79"/>
    </row>
    <row r="33" spans="1:3" ht="12.75">
      <c r="A33" t="s">
        <v>23</v>
      </c>
      <c r="B33" s="2">
        <f>B25/B2</f>
        <v>1.276607142857143</v>
      </c>
      <c r="C33" s="79"/>
    </row>
    <row r="34" spans="1:3" ht="12.75">
      <c r="A34" t="s">
        <v>26</v>
      </c>
      <c r="B34" s="2">
        <f>B27/B2</f>
        <v>3.876964285714286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34</v>
      </c>
      <c r="B1" s="22" t="s">
        <v>0</v>
      </c>
      <c r="C1" s="81" t="s">
        <v>158</v>
      </c>
    </row>
    <row r="2" spans="1:3" ht="12.75">
      <c r="A2" t="s">
        <v>28</v>
      </c>
      <c r="B2" s="9">
        <v>90</v>
      </c>
      <c r="C2" s="79"/>
    </row>
    <row r="3" spans="1:3" ht="12.75">
      <c r="A3" t="s">
        <v>144</v>
      </c>
      <c r="B3" s="12">
        <v>3.5</v>
      </c>
      <c r="C3" s="79"/>
    </row>
    <row r="4" spans="1:3" ht="12.75">
      <c r="A4" t="s">
        <v>27</v>
      </c>
      <c r="B4" s="2">
        <f>B2*B3</f>
        <v>315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55</v>
      </c>
      <c r="C7" s="79"/>
    </row>
    <row r="8" spans="1:3" ht="12.75">
      <c r="A8" s="1" t="s">
        <v>9</v>
      </c>
      <c r="B8" s="11">
        <v>21</v>
      </c>
      <c r="C8" s="79"/>
    </row>
    <row r="9" spans="1:3" ht="12.75">
      <c r="A9" s="1" t="s">
        <v>24</v>
      </c>
      <c r="B9" s="11">
        <v>0</v>
      </c>
      <c r="C9" s="79"/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72.36</v>
      </c>
      <c r="C11" s="79"/>
    </row>
    <row r="12" spans="1:3" ht="12.75">
      <c r="A12" s="1" t="s">
        <v>11</v>
      </c>
      <c r="B12" s="11">
        <v>23</v>
      </c>
      <c r="C12" s="79" t="s">
        <v>167</v>
      </c>
    </row>
    <row r="13" spans="1:3" ht="12.75">
      <c r="A13" s="1" t="s">
        <v>13</v>
      </c>
      <c r="B13" s="11">
        <v>14.94</v>
      </c>
      <c r="C13" s="79"/>
    </row>
    <row r="14" spans="1:3" ht="12.75">
      <c r="A14" s="1" t="s">
        <v>14</v>
      </c>
      <c r="B14" s="11">
        <v>17.39</v>
      </c>
      <c r="C14" s="79"/>
    </row>
    <row r="15" spans="1:3" ht="12.75">
      <c r="A15" s="1" t="s">
        <v>15</v>
      </c>
      <c r="B15" s="11">
        <v>18.9</v>
      </c>
      <c r="C15" s="79"/>
    </row>
    <row r="16" spans="1:3" ht="12.75">
      <c r="A16" s="1" t="s">
        <v>16</v>
      </c>
      <c r="B16" s="11">
        <v>7.5</v>
      </c>
      <c r="C16" s="79"/>
    </row>
    <row r="17" spans="1:3" ht="12.75">
      <c r="A17" s="1" t="s">
        <v>17</v>
      </c>
      <c r="B17" s="12">
        <v>4.89</v>
      </c>
      <c r="C17" s="79"/>
    </row>
    <row r="18" spans="1:3" ht="12.75">
      <c r="A18" t="s">
        <v>2</v>
      </c>
      <c r="B18" s="2">
        <f>SUM(B7:B17)</f>
        <v>234.98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8.16</v>
      </c>
      <c r="C21" s="79"/>
    </row>
    <row r="22" spans="1:3" ht="12.75">
      <c r="A22" s="1" t="s">
        <v>19</v>
      </c>
      <c r="B22" s="7">
        <v>25.41</v>
      </c>
      <c r="C22" s="79"/>
    </row>
    <row r="23" spans="1:3" ht="12.75">
      <c r="A23" s="1" t="s">
        <v>20</v>
      </c>
      <c r="B23" s="7">
        <v>13.9</v>
      </c>
      <c r="C23" s="79"/>
    </row>
    <row r="24" spans="1:3" ht="12.75">
      <c r="A24" s="1" t="s">
        <v>21</v>
      </c>
      <c r="B24" s="8">
        <v>36</v>
      </c>
      <c r="C24" s="79"/>
    </row>
    <row r="25" spans="1:3" ht="12.75">
      <c r="A25" t="s">
        <v>4</v>
      </c>
      <c r="B25" s="2">
        <f>SUM(B21:B24)</f>
        <v>83.47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318.45</v>
      </c>
      <c r="C27" s="79"/>
    </row>
    <row r="28" spans="2:3" ht="12.75">
      <c r="B28" s="2"/>
      <c r="C28" s="79"/>
    </row>
    <row r="29" spans="1:3" ht="12.75">
      <c r="A29" t="s">
        <v>31</v>
      </c>
      <c r="B29" s="2">
        <f>B4-B27</f>
        <v>-3.4499999999999886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7</v>
      </c>
      <c r="C31" s="79"/>
    </row>
    <row r="32" spans="1:3" ht="12.75">
      <c r="A32" s="1" t="s">
        <v>22</v>
      </c>
      <c r="B32" s="2">
        <f>B18/B2</f>
        <v>2.610888888888889</v>
      </c>
      <c r="C32" s="79"/>
    </row>
    <row r="33" spans="1:3" ht="12.75">
      <c r="A33" t="s">
        <v>23</v>
      </c>
      <c r="B33" s="2">
        <f>B25/B2</f>
        <v>0.9274444444444444</v>
      </c>
      <c r="C33" s="79"/>
    </row>
    <row r="34" spans="1:3" ht="12.75">
      <c r="A34" t="s">
        <v>26</v>
      </c>
      <c r="B34" s="2">
        <f>B27/B2</f>
        <v>3.538333333333333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154</v>
      </c>
      <c r="B1" s="22" t="s">
        <v>0</v>
      </c>
      <c r="C1" s="81" t="s">
        <v>29</v>
      </c>
    </row>
    <row r="2" spans="1:3" ht="12.75">
      <c r="A2" t="s">
        <v>28</v>
      </c>
      <c r="B2" s="9">
        <v>24</v>
      </c>
      <c r="C2" s="79"/>
    </row>
    <row r="3" spans="1:3" ht="12.75">
      <c r="A3" t="s">
        <v>144</v>
      </c>
      <c r="B3" s="12">
        <v>8.85</v>
      </c>
      <c r="C3" s="79"/>
    </row>
    <row r="4" spans="1:3" ht="12.75">
      <c r="A4" t="s">
        <v>27</v>
      </c>
      <c r="B4" s="2">
        <f>B2*B3</f>
        <v>212.39999999999998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69.25</v>
      </c>
      <c r="C7" s="79" t="s">
        <v>159</v>
      </c>
    </row>
    <row r="8" spans="1:3" ht="12.75">
      <c r="A8" s="1" t="s">
        <v>9</v>
      </c>
      <c r="B8" s="11">
        <v>20</v>
      </c>
      <c r="C8" s="79"/>
    </row>
    <row r="9" spans="1:3" ht="12.75">
      <c r="A9" s="1" t="s">
        <v>24</v>
      </c>
      <c r="B9" s="11">
        <v>0</v>
      </c>
      <c r="C9" s="79"/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9.97</v>
      </c>
      <c r="C11" s="79"/>
    </row>
    <row r="12" spans="1:3" ht="12.75">
      <c r="A12" s="1" t="s">
        <v>11</v>
      </c>
      <c r="B12" s="11">
        <v>12.3</v>
      </c>
      <c r="C12" s="79" t="s">
        <v>157</v>
      </c>
    </row>
    <row r="13" spans="1:3" ht="12.75">
      <c r="A13" s="1" t="s">
        <v>13</v>
      </c>
      <c r="B13" s="11">
        <v>12.7</v>
      </c>
      <c r="C13" s="79"/>
    </row>
    <row r="14" spans="1:3" ht="12.75">
      <c r="A14" s="1" t="s">
        <v>14</v>
      </c>
      <c r="B14" s="11">
        <v>15.96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4.75</v>
      </c>
      <c r="C16" s="79"/>
    </row>
    <row r="17" spans="1:3" ht="12.75">
      <c r="A17" s="1" t="s">
        <v>17</v>
      </c>
      <c r="B17" s="12">
        <v>3.08</v>
      </c>
      <c r="C17" s="79"/>
    </row>
    <row r="18" spans="1:3" ht="12.75">
      <c r="A18" t="s">
        <v>2</v>
      </c>
      <c r="B18" s="2">
        <f>SUM(B7:B17)</f>
        <v>148.01000000000002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6.56</v>
      </c>
      <c r="C21" s="79"/>
    </row>
    <row r="22" spans="1:3" ht="12.75">
      <c r="A22" s="1" t="s">
        <v>19</v>
      </c>
      <c r="B22" s="7">
        <v>19.24</v>
      </c>
      <c r="C22" s="79"/>
    </row>
    <row r="23" spans="1:3" ht="12.75">
      <c r="A23" s="1" t="s">
        <v>20</v>
      </c>
      <c r="B23" s="7">
        <v>10.58</v>
      </c>
      <c r="C23" s="79"/>
    </row>
    <row r="24" spans="1:3" ht="12.75">
      <c r="A24" s="1" t="s">
        <v>21</v>
      </c>
      <c r="B24" s="8">
        <v>36</v>
      </c>
      <c r="C24" s="79"/>
    </row>
    <row r="25" spans="1:3" ht="12.75">
      <c r="A25" t="s">
        <v>4</v>
      </c>
      <c r="B25" s="2">
        <f>SUM(B21:B24)</f>
        <v>72.38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220.39000000000001</v>
      </c>
      <c r="C27" s="79"/>
    </row>
    <row r="28" spans="2:3" ht="12.75">
      <c r="B28" s="2"/>
      <c r="C28" s="79"/>
    </row>
    <row r="29" spans="1:3" ht="12.75">
      <c r="A29" t="s">
        <v>31</v>
      </c>
      <c r="B29" s="2">
        <f>B4-B27</f>
        <v>-7.9900000000000375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7</v>
      </c>
      <c r="C31" s="79"/>
    </row>
    <row r="32" spans="1:3" ht="12.75">
      <c r="A32" s="1" t="s">
        <v>22</v>
      </c>
      <c r="B32" s="2">
        <f>B18/B2</f>
        <v>6.167083333333334</v>
      </c>
      <c r="C32" s="79"/>
    </row>
    <row r="33" spans="1:3" ht="12.75">
      <c r="A33" t="s">
        <v>23</v>
      </c>
      <c r="B33" s="2">
        <f>B25/B2</f>
        <v>3.015833333333333</v>
      </c>
      <c r="C33" s="79"/>
    </row>
    <row r="34" spans="1:3" ht="12.75">
      <c r="A34" t="s">
        <v>26</v>
      </c>
      <c r="B34" s="2">
        <f>B27/B2</f>
        <v>9.182916666666667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36</v>
      </c>
      <c r="B1" s="22" t="s">
        <v>0</v>
      </c>
      <c r="C1" s="81" t="s">
        <v>29</v>
      </c>
    </row>
    <row r="2" spans="1:3" ht="12.75">
      <c r="A2" t="s">
        <v>28</v>
      </c>
      <c r="B2" s="9">
        <v>1420</v>
      </c>
      <c r="C2" s="79"/>
    </row>
    <row r="3" spans="1:3" ht="12.75">
      <c r="A3" t="s">
        <v>144</v>
      </c>
      <c r="B3" s="24">
        <v>0.175</v>
      </c>
      <c r="C3" s="79"/>
    </row>
    <row r="4" spans="1:3" ht="12.75">
      <c r="A4" t="s">
        <v>27</v>
      </c>
      <c r="B4" s="2">
        <f>B2*B3</f>
        <v>248.49999999999997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35.25</v>
      </c>
      <c r="C7" s="79" t="s">
        <v>135</v>
      </c>
    </row>
    <row r="8" spans="1:3" ht="12.75">
      <c r="A8" s="1" t="s">
        <v>9</v>
      </c>
      <c r="B8" s="11">
        <v>33.2</v>
      </c>
      <c r="C8" s="79"/>
    </row>
    <row r="9" spans="1:3" ht="12.75">
      <c r="A9" s="1" t="s">
        <v>24</v>
      </c>
      <c r="B9" s="11">
        <v>0</v>
      </c>
      <c r="C9" s="79" t="s">
        <v>147</v>
      </c>
    </row>
    <row r="10" spans="1:3" ht="12.75">
      <c r="A10" s="1" t="s">
        <v>10</v>
      </c>
      <c r="B10" s="11">
        <v>7</v>
      </c>
      <c r="C10" s="80" t="s">
        <v>160</v>
      </c>
    </row>
    <row r="11" spans="1:3" ht="12.75">
      <c r="A11" s="1" t="s">
        <v>12</v>
      </c>
      <c r="B11" s="11">
        <v>38.99</v>
      </c>
      <c r="C11" s="79"/>
    </row>
    <row r="12" spans="1:3" ht="12.75">
      <c r="A12" s="1" t="s">
        <v>11</v>
      </c>
      <c r="B12" s="11">
        <v>12.8</v>
      </c>
      <c r="C12" s="79"/>
    </row>
    <row r="13" spans="1:3" ht="12.75">
      <c r="A13" s="1" t="s">
        <v>13</v>
      </c>
      <c r="B13" s="11">
        <v>12.76</v>
      </c>
      <c r="C13" s="79"/>
    </row>
    <row r="14" spans="1:3" ht="12.75">
      <c r="A14" s="1" t="s">
        <v>14</v>
      </c>
      <c r="B14" s="11">
        <v>16.43</v>
      </c>
      <c r="C14" s="79"/>
    </row>
    <row r="15" spans="1:3" ht="12.75">
      <c r="A15" s="1" t="s">
        <v>15</v>
      </c>
      <c r="B15" s="11">
        <v>4.26</v>
      </c>
      <c r="C15" s="79"/>
    </row>
    <row r="16" spans="1:3" ht="12.75">
      <c r="A16" s="1" t="s">
        <v>16</v>
      </c>
      <c r="B16" s="11">
        <v>15.5</v>
      </c>
      <c r="C16" s="79"/>
    </row>
    <row r="17" spans="1:3" ht="12.75">
      <c r="A17" s="1" t="s">
        <v>17</v>
      </c>
      <c r="B17" s="12">
        <v>3.74</v>
      </c>
      <c r="C17" s="79"/>
    </row>
    <row r="18" spans="1:3" ht="12.75">
      <c r="A18" t="s">
        <v>2</v>
      </c>
      <c r="B18" s="2">
        <f>SUM(B7:B17)</f>
        <v>179.93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6.96</v>
      </c>
      <c r="C21" s="79"/>
    </row>
    <row r="22" spans="1:3" ht="12.75">
      <c r="A22" s="1" t="s">
        <v>19</v>
      </c>
      <c r="B22" s="7">
        <v>20.23</v>
      </c>
      <c r="C22" s="79"/>
    </row>
    <row r="23" spans="1:3" ht="12.75">
      <c r="A23" s="1" t="s">
        <v>20</v>
      </c>
      <c r="B23" s="7">
        <v>11.23</v>
      </c>
      <c r="C23" s="79"/>
    </row>
    <row r="24" spans="1:3" ht="12.75">
      <c r="A24" s="1" t="s">
        <v>21</v>
      </c>
      <c r="B24" s="8">
        <v>36</v>
      </c>
      <c r="C24" s="79"/>
    </row>
    <row r="25" spans="1:3" ht="12.75">
      <c r="A25" t="s">
        <v>4</v>
      </c>
      <c r="B25" s="2">
        <f>SUM(B21:B24)</f>
        <v>74.42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254.35000000000002</v>
      </c>
      <c r="C27" s="79"/>
    </row>
    <row r="28" spans="2:3" ht="12.75">
      <c r="B28" s="2"/>
      <c r="C28" s="79"/>
    </row>
    <row r="29" spans="1:3" ht="12.75">
      <c r="A29" t="s">
        <v>31</v>
      </c>
      <c r="B29" s="2">
        <f>B4-B27</f>
        <v>-5.850000000000051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35</v>
      </c>
      <c r="C31" s="79"/>
    </row>
    <row r="32" spans="1:3" ht="12.75">
      <c r="A32" s="1" t="s">
        <v>22</v>
      </c>
      <c r="B32" s="13">
        <f>B18/B2</f>
        <v>0.1267112676056338</v>
      </c>
      <c r="C32" s="79"/>
    </row>
    <row r="33" spans="1:3" ht="12.75">
      <c r="A33" t="s">
        <v>23</v>
      </c>
      <c r="B33" s="13">
        <f>B25/B2</f>
        <v>0.052408450704225354</v>
      </c>
      <c r="C33" s="79"/>
    </row>
    <row r="34" spans="1:3" ht="12.75">
      <c r="A34" t="s">
        <v>26</v>
      </c>
      <c r="B34" s="13">
        <f>B27/B2</f>
        <v>0.17911971830985918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37</v>
      </c>
      <c r="B1" s="22" t="s">
        <v>0</v>
      </c>
      <c r="C1" s="81" t="s">
        <v>29</v>
      </c>
    </row>
    <row r="2" spans="1:3" ht="12.75">
      <c r="A2" t="s">
        <v>28</v>
      </c>
      <c r="B2" s="9">
        <v>1420</v>
      </c>
      <c r="C2" s="79"/>
    </row>
    <row r="3" spans="1:3" ht="12.75">
      <c r="A3" t="s">
        <v>144</v>
      </c>
      <c r="B3" s="10">
        <v>0.169</v>
      </c>
      <c r="C3" s="79"/>
    </row>
    <row r="4" spans="1:3" ht="12.75">
      <c r="A4" t="s">
        <v>27</v>
      </c>
      <c r="B4">
        <f>B2*B3</f>
        <v>239.98000000000002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51.25</v>
      </c>
      <c r="C7" s="79"/>
    </row>
    <row r="8" spans="1:3" ht="12.75">
      <c r="A8" s="1" t="s">
        <v>9</v>
      </c>
      <c r="B8" s="11">
        <v>20.7</v>
      </c>
      <c r="C8" s="79"/>
    </row>
    <row r="9" spans="1:3" ht="12.75">
      <c r="A9" s="1" t="s">
        <v>24</v>
      </c>
      <c r="B9" s="11">
        <v>0</v>
      </c>
      <c r="C9" s="79"/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66.36</v>
      </c>
      <c r="C11" s="79"/>
    </row>
    <row r="12" spans="1:3" ht="12.75">
      <c r="A12" s="1" t="s">
        <v>11</v>
      </c>
      <c r="B12" s="11">
        <v>8.8</v>
      </c>
      <c r="C12" s="79"/>
    </row>
    <row r="13" spans="1:3" ht="12.75">
      <c r="A13" s="1" t="s">
        <v>13</v>
      </c>
      <c r="B13" s="11">
        <v>12.66</v>
      </c>
      <c r="C13" s="79"/>
    </row>
    <row r="14" spans="1:3" ht="12.75">
      <c r="A14" s="1" t="s">
        <v>14</v>
      </c>
      <c r="B14" s="11">
        <v>16.01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7.5</v>
      </c>
      <c r="C16" s="79"/>
    </row>
    <row r="17" spans="1:3" ht="12.75">
      <c r="A17" s="1" t="s">
        <v>17</v>
      </c>
      <c r="B17" s="12">
        <v>3.89</v>
      </c>
      <c r="C17" s="79"/>
    </row>
    <row r="18" spans="1:3" ht="12.75">
      <c r="A18" t="s">
        <v>2</v>
      </c>
      <c r="B18" s="2">
        <f>SUM(B7:B17)</f>
        <v>187.17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6.67</v>
      </c>
      <c r="C21" s="79"/>
    </row>
    <row r="22" spans="1:3" ht="12.75">
      <c r="A22" s="1" t="s">
        <v>19</v>
      </c>
      <c r="B22" s="7">
        <v>18.72</v>
      </c>
      <c r="C22" s="79"/>
    </row>
    <row r="23" spans="1:3" ht="12.75">
      <c r="A23" s="1" t="s">
        <v>20</v>
      </c>
      <c r="B23" s="7">
        <v>10.85</v>
      </c>
      <c r="C23" s="79"/>
    </row>
    <row r="24" spans="1:3" ht="12.75">
      <c r="A24" s="1" t="s">
        <v>21</v>
      </c>
      <c r="B24" s="8">
        <v>36</v>
      </c>
      <c r="C24" s="79"/>
    </row>
    <row r="25" spans="1:3" ht="12.75">
      <c r="A25" t="s">
        <v>4</v>
      </c>
      <c r="B25" s="2">
        <f>SUM(B21:B24)</f>
        <v>72.24000000000001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259.40999999999997</v>
      </c>
      <c r="C27" s="79"/>
    </row>
    <row r="28" spans="2:3" ht="12.75">
      <c r="B28" s="2"/>
      <c r="C28" s="79"/>
    </row>
    <row r="29" spans="1:3" ht="12.75">
      <c r="A29" t="s">
        <v>31</v>
      </c>
      <c r="B29" s="2">
        <f>B4-B27</f>
        <v>-19.42999999999995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35</v>
      </c>
      <c r="C31" s="79"/>
    </row>
    <row r="32" spans="1:3" ht="12.75">
      <c r="A32" s="1" t="s">
        <v>22</v>
      </c>
      <c r="B32" s="13">
        <f>B18/B2</f>
        <v>0.13180985915492957</v>
      </c>
      <c r="C32" s="79"/>
    </row>
    <row r="33" spans="1:3" ht="12.75">
      <c r="A33" t="s">
        <v>23</v>
      </c>
      <c r="B33" s="13">
        <f>B25/B2</f>
        <v>0.05087323943661973</v>
      </c>
      <c r="C33" s="79"/>
    </row>
    <row r="34" spans="1:3" ht="12.75">
      <c r="A34" t="s">
        <v>26</v>
      </c>
      <c r="B34" s="13">
        <f>B27/B2</f>
        <v>0.18268309859154927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Paulann Haakenson</dc:creator>
  <cp:keywords/>
  <dc:description/>
  <cp:lastModifiedBy>Andrew Swenson</cp:lastModifiedBy>
  <cp:lastPrinted>2009-12-11T22:54:32Z</cp:lastPrinted>
  <dcterms:created xsi:type="dcterms:W3CDTF">2005-01-10T15:34:54Z</dcterms:created>
  <dcterms:modified xsi:type="dcterms:W3CDTF">2014-12-17T03:47:23Z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