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10"/>
  </bookViews>
  <sheets>
    <sheet name="Intro" sheetId="1" r:id="rId1"/>
    <sheet name="Cashflow" sheetId="2" r:id="rId2"/>
    <sheet name="HRSW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<sst xmlns="http://schemas.openxmlformats.org/spreadsheetml/2006/main" count="394" uniqueCount="127">
  <si>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</si>
  <si>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</si>
  <si>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</si>
  <si>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</si>
  <si>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</si>
  <si>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</si>
  <si>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</si>
  <si>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</si>
  <si>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</si>
  <si>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</si>
  <si>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</si>
  <si>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</si>
  <si>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</si>
  <si>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</si>
  <si>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</si>
  <si>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</si>
  <si>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</si>
  <si>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</si>
  <si>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</si>
  <si>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</si>
  <si>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</si>
  <si>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</si>
  <si>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</si>
  <si>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</si>
  <si>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</si>
  <si>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</si>
  <si>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</si>
  <si>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</si>
  <si>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</si>
  <si>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</si>
  <si>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</si>
  <si>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</si>
  <si>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</si>
  <si>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</si>
  <si>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</si>
  <si>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</si>
  <si>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</si>
  <si>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</si>
  <si>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</si>
  <si>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</si>
  <si>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</si>
  <si>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</si>
  <si>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</si>
  <si>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</si>
  <si>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</si>
  <si>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</si>
  <si>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</si>
  <si>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</si>
  <si>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</si>
  <si>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</si>
  <si>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</si>
  <si>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</si>
  <si>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</si>
  <si>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</si>
  <si>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</si>
  <si>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</si>
  <si>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</si>
  <si>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</si>
  <si>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</si>
  <si>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</si>
  <si>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</si>
  <si>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</si>
  <si>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</si>
  <si>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</si>
  <si>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</si>
  <si>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</si>
  <si>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</si>
  <si>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</si>
  <si>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</si>
  <si>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</si>
  <si>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</si>
  <si>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</si>
  <si>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</si>
  <si>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</si>
  <si>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</si>
  <si>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</si>
  <si>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</si>
  <si>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</si>
  <si>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</si>
  <si>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</si>
  <si>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</si>
  <si>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</si>
  <si>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</si>
  <si>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</si>
  <si>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</si>
  <si>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</si>
  <si>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</si>
  <si>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</si>
  <si>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</si>
  <si>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</si>
  <si>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</si>
  <si>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</si>
  <si>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</si>
  <si>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</si>
  <si>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</si>
  <si>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</si>
  <si>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</si>
  <si>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</si>
  <si>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</si>
  <si>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</si>
  <si>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</si>
  <si>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</si>
  <si>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</si>
  <si>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</si>
  <si>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</si>
  <si>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</si>
  <si>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</si>
  <si>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Soybean aphid and/or spider mite insecticide</t>
  </si>
  <si>
    <t>Spraying for head feeding insects</t>
  </si>
  <si>
    <t>Two sprayings for head feeding insects</t>
  </si>
  <si>
    <t>Name:</t>
  </si>
  <si>
    <t xml:space="preserve">  Market Price</t>
  </si>
  <si>
    <t>Fungicide for rust would cost $4 plus application</t>
  </si>
  <si>
    <t>Cost includes $8 for inoculant and fungicide seed treatment</t>
  </si>
  <si>
    <t xml:space="preserve">the whole farm cashflow.  This worksheet consists of three tables.  The first table lists the market 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</si>
  <si>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</si>
  <si>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</si>
  <si>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</si>
  <si>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</si>
  <si>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</si>
  <si>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Fungicide for white mold, second treatment maybe needed.</t>
  </si>
  <si>
    <t>Mkt Rev.</t>
  </si>
  <si>
    <t>per Acre</t>
  </si>
  <si>
    <t xml:space="preserve">Dir. Costs </t>
  </si>
  <si>
    <t>Malt price, estimate of feed barley price is $2.40</t>
  </si>
  <si>
    <t>North Dakota 2021 Projected Crop Budgets - South Red River Valley</t>
  </si>
  <si>
    <t>Developed by: Ronald Haugen, NDSU Extension Service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</si>
</sst>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7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52" fillId="0" borderId="17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38100</xdr:rowOff>
    </xdr:from>
    <xdr:to>
      <xdr:col>10</xdr:col>
      <xdr:colOff>200025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3" t="s">
        <v>125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>
      <c r="A2" s="74" t="s">
        <v>126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5" t="s">
        <v>79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80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81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82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83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115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116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84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5" t="s">
        <v>85</v>
      </c>
      <c r="B13" s="66"/>
      <c r="C13" s="66"/>
      <c r="D13" s="38"/>
      <c r="E13" s="38"/>
      <c r="F13" s="38"/>
      <c r="G13" s="38"/>
      <c r="H13" s="38"/>
    </row>
    <row r="14" spans="1:8" ht="12.75">
      <c r="A14" s="17" t="s">
        <v>86</v>
      </c>
      <c r="B14" s="38"/>
      <c r="C14" s="38"/>
      <c r="D14" s="38"/>
      <c r="E14" s="38"/>
      <c r="F14" s="38"/>
      <c r="G14" s="38"/>
      <c r="H14" s="38"/>
    </row>
    <row r="15" spans="1:8" ht="12.75">
      <c r="A15" s="67" t="s">
        <v>114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87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88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106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89</v>
      </c>
      <c r="B19" s="38"/>
      <c r="C19" s="38"/>
      <c r="E19" s="38"/>
      <c r="F19" s="38"/>
      <c r="G19" s="38"/>
      <c r="H19" s="38"/>
    </row>
    <row r="20" spans="1:8" ht="12.75">
      <c r="A20" s="17" t="s">
        <v>90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91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92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5" t="s">
        <v>93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94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95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96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97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98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0" t="s">
        <v>30</v>
      </c>
    </row>
    <row r="2" spans="1:3" ht="12.75">
      <c r="A2" t="s">
        <v>29</v>
      </c>
      <c r="B2" s="9">
        <v>100</v>
      </c>
      <c r="C2" s="68"/>
    </row>
    <row r="3" spans="1:3" ht="12.75">
      <c r="A3" t="s">
        <v>111</v>
      </c>
      <c r="B3" s="12">
        <v>2.75</v>
      </c>
      <c r="C3" s="68"/>
    </row>
    <row r="4" spans="1:3" ht="12.75">
      <c r="A4" t="s">
        <v>28</v>
      </c>
      <c r="B4" s="2">
        <f>B2*B3</f>
        <v>275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12.5</v>
      </c>
      <c r="C7" s="68"/>
    </row>
    <row r="8" spans="1:3" ht="12.75">
      <c r="A8" s="1" t="s">
        <v>9</v>
      </c>
      <c r="B8" s="11">
        <v>5.4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64.94</v>
      </c>
      <c r="C11" s="68"/>
    </row>
    <row r="12" spans="1:3" ht="12.75">
      <c r="A12" s="1" t="s">
        <v>11</v>
      </c>
      <c r="B12" s="11">
        <v>9.5</v>
      </c>
      <c r="C12" s="68"/>
    </row>
    <row r="13" spans="1:3" ht="12.75">
      <c r="A13" s="1" t="s">
        <v>13</v>
      </c>
      <c r="B13" s="11">
        <v>17.12</v>
      </c>
      <c r="C13" s="68"/>
    </row>
    <row r="14" spans="1:3" ht="12.75">
      <c r="A14" s="1" t="s">
        <v>14</v>
      </c>
      <c r="B14" s="11">
        <v>23.23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3.17</v>
      </c>
      <c r="C17" s="68"/>
    </row>
    <row r="18" spans="1:3" ht="12.75">
      <c r="A18" t="s">
        <v>2</v>
      </c>
      <c r="B18" s="2">
        <f>SUM(B7:B17)</f>
        <v>144.10999999999999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9.84</v>
      </c>
      <c r="C21" s="68"/>
    </row>
    <row r="22" spans="1:3" ht="12.75">
      <c r="A22" s="1" t="s">
        <v>19</v>
      </c>
      <c r="B22" s="7">
        <v>25.55</v>
      </c>
      <c r="C22" s="68"/>
    </row>
    <row r="23" spans="1:3" ht="12.75">
      <c r="A23" s="1" t="s">
        <v>20</v>
      </c>
      <c r="B23" s="7">
        <v>15.96</v>
      </c>
      <c r="C23" s="68"/>
    </row>
    <row r="24" spans="1:3" ht="12.75">
      <c r="A24" s="1" t="s">
        <v>21</v>
      </c>
      <c r="B24" s="8">
        <v>127</v>
      </c>
      <c r="C24" s="68"/>
    </row>
    <row r="25" spans="1:3" ht="12.75">
      <c r="A25" t="s">
        <v>4</v>
      </c>
      <c r="B25" s="2">
        <f>SUM(B21:B24)</f>
        <v>178.35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322.46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-47.45999999999998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1.4410999999999998</v>
      </c>
      <c r="C32" s="68"/>
    </row>
    <row r="33" spans="1:3" ht="12.75">
      <c r="A33" t="s">
        <v>23</v>
      </c>
      <c r="B33" s="2">
        <f>B25/B2</f>
        <v>1.7834999999999999</v>
      </c>
      <c r="C33" s="68"/>
    </row>
    <row r="34" spans="1:3" ht="12.75">
      <c r="A34" t="s">
        <v>27</v>
      </c>
      <c r="B34" s="2">
        <f>B27/B2</f>
        <v>3.2245999999999997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0" t="s">
        <v>30</v>
      </c>
    </row>
    <row r="2" spans="1:3" ht="12.75">
      <c r="A2" t="s">
        <v>29</v>
      </c>
      <c r="B2" s="9">
        <v>60</v>
      </c>
      <c r="C2" s="68"/>
    </row>
    <row r="3" spans="1:3" ht="12.75">
      <c r="A3" t="s">
        <v>111</v>
      </c>
      <c r="B3" s="12">
        <v>5.03</v>
      </c>
      <c r="C3" s="68"/>
    </row>
    <row r="4" spans="1:3" ht="12.75">
      <c r="A4" t="s">
        <v>28</v>
      </c>
      <c r="B4" s="2">
        <f>B2*B3</f>
        <v>301.8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11.7</v>
      </c>
      <c r="C7" s="68"/>
    </row>
    <row r="8" spans="1:3" ht="12.75">
      <c r="A8" s="1" t="s">
        <v>9</v>
      </c>
      <c r="B8" s="11">
        <v>24.5</v>
      </c>
      <c r="C8" s="68"/>
    </row>
    <row r="9" spans="1:3" ht="12.75">
      <c r="A9" s="1" t="s">
        <v>24</v>
      </c>
      <c r="B9" s="11">
        <v>9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75.05</v>
      </c>
      <c r="C11" s="68"/>
    </row>
    <row r="12" spans="1:3" ht="12.75">
      <c r="A12" s="1" t="s">
        <v>11</v>
      </c>
      <c r="B12" s="11">
        <v>5</v>
      </c>
      <c r="C12" s="68"/>
    </row>
    <row r="13" spans="1:3" ht="12.75">
      <c r="A13" s="1" t="s">
        <v>13</v>
      </c>
      <c r="B13" s="11">
        <v>13.21</v>
      </c>
      <c r="C13" s="68"/>
    </row>
    <row r="14" spans="1:3" ht="12.75">
      <c r="A14" s="1" t="s">
        <v>14</v>
      </c>
      <c r="B14" s="11">
        <v>20.03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3.75</v>
      </c>
      <c r="C17" s="68"/>
    </row>
    <row r="18" spans="1:3" ht="12.75">
      <c r="A18" t="s">
        <v>2</v>
      </c>
      <c r="B18" s="2">
        <f>SUM(B7:B17)</f>
        <v>170.49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8.5</v>
      </c>
      <c r="C21" s="68"/>
    </row>
    <row r="22" spans="1:3" ht="12.75">
      <c r="A22" s="1" t="s">
        <v>19</v>
      </c>
      <c r="B22" s="7">
        <v>21.52</v>
      </c>
      <c r="C22" s="68"/>
    </row>
    <row r="23" spans="1:3" ht="12.75">
      <c r="A23" s="1" t="s">
        <v>20</v>
      </c>
      <c r="B23" s="7">
        <v>12.89</v>
      </c>
      <c r="C23" s="68"/>
    </row>
    <row r="24" spans="1:3" ht="12.75">
      <c r="A24" s="1" t="s">
        <v>21</v>
      </c>
      <c r="B24" s="8">
        <v>127</v>
      </c>
      <c r="C24" s="68"/>
    </row>
    <row r="25" spans="1:3" ht="12.75">
      <c r="A25" t="s">
        <v>4</v>
      </c>
      <c r="B25" s="2">
        <f>SUM(B21:B24)</f>
        <v>169.91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340.4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-38.599999999999966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2.8415000000000004</v>
      </c>
      <c r="C32" s="68"/>
    </row>
    <row r="33" spans="1:3" ht="12.75">
      <c r="A33" t="s">
        <v>23</v>
      </c>
      <c r="B33" s="2">
        <f>B25/B2</f>
        <v>2.8318333333333334</v>
      </c>
      <c r="C33" s="68"/>
    </row>
    <row r="34" spans="1:3" ht="12.75">
      <c r="A34" t="s">
        <v>27</v>
      </c>
      <c r="B34" s="2">
        <f>B27/B2</f>
        <v>5.673333333333333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3"/>
      <c r="B1" s="44" t="s">
        <v>121</v>
      </c>
      <c r="C1" s="44" t="s">
        <v>100</v>
      </c>
      <c r="D1" s="44" t="s">
        <v>99</v>
      </c>
      <c r="E1" s="45" t="s">
        <v>57</v>
      </c>
      <c r="F1" s="44" t="s">
        <v>52</v>
      </c>
      <c r="G1" s="44" t="s">
        <v>52</v>
      </c>
      <c r="H1" s="46" t="s">
        <v>52</v>
      </c>
    </row>
    <row r="2" spans="1:8" ht="12.75">
      <c r="A2" s="47" t="s">
        <v>49</v>
      </c>
      <c r="B2" s="15" t="s">
        <v>122</v>
      </c>
      <c r="C2" s="15" t="s">
        <v>122</v>
      </c>
      <c r="D2" s="39" t="s">
        <v>100</v>
      </c>
      <c r="E2" s="41" t="s">
        <v>58</v>
      </c>
      <c r="F2" s="15" t="s">
        <v>50</v>
      </c>
      <c r="G2" s="15" t="s">
        <v>123</v>
      </c>
      <c r="H2" s="48" t="s">
        <v>51</v>
      </c>
    </row>
    <row r="3" spans="1:8" ht="12.75">
      <c r="A3" s="30" t="s">
        <v>43</v>
      </c>
      <c r="B3" s="40">
        <f>HRSW!B4</f>
        <v>375.04999999999995</v>
      </c>
      <c r="C3" s="40">
        <f>HRSW!B18</f>
        <v>197.4</v>
      </c>
      <c r="D3" s="16">
        <f>B3-C3</f>
        <v>177.64999999999995</v>
      </c>
      <c r="E3" s="18">
        <v>0</v>
      </c>
      <c r="F3" s="19">
        <f aca="true" t="shared" si="0" ref="F3:F11">B3*E3</f>
        <v>0</v>
      </c>
      <c r="G3" s="19">
        <f aca="true" t="shared" si="1" ref="G3:G11">E3*C3</f>
        <v>0</v>
      </c>
      <c r="H3" s="31">
        <f>F3-G3</f>
        <v>0</v>
      </c>
    </row>
    <row r="4" spans="1:8" ht="12.75">
      <c r="A4" s="30" t="s">
        <v>44</v>
      </c>
      <c r="B4" s="40">
        <f>Barley!B4</f>
        <v>414.17</v>
      </c>
      <c r="C4" s="40">
        <f>Barley!B18</f>
        <v>171.64</v>
      </c>
      <c r="D4" s="16">
        <f aca="true" t="shared" si="2" ref="D4:D11">B4-C4</f>
        <v>242.53000000000003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0">
        <f>Corn!B4</f>
        <v>615.6</v>
      </c>
      <c r="C5" s="40">
        <f>Corn!B18</f>
        <v>341.33</v>
      </c>
      <c r="D5" s="16">
        <f t="shared" si="2"/>
        <v>274.27000000000004</v>
      </c>
      <c r="E5" s="18">
        <v>900</v>
      </c>
      <c r="F5" s="19">
        <f t="shared" si="0"/>
        <v>554040</v>
      </c>
      <c r="G5" s="19">
        <f t="shared" si="1"/>
        <v>307197</v>
      </c>
      <c r="H5" s="31">
        <f t="shared" si="3"/>
        <v>246843</v>
      </c>
    </row>
    <row r="6" spans="1:8" ht="12.75">
      <c r="A6" s="30" t="s">
        <v>25</v>
      </c>
      <c r="B6" s="40">
        <f>Soyb!B4</f>
        <v>414.79999999999995</v>
      </c>
      <c r="C6" s="40">
        <f>Soyb!B18</f>
        <v>151.12</v>
      </c>
      <c r="D6" s="16">
        <f t="shared" si="2"/>
        <v>263.67999999999995</v>
      </c>
      <c r="E6" s="18">
        <v>900</v>
      </c>
      <c r="F6" s="19">
        <f t="shared" si="0"/>
        <v>373319.99999999994</v>
      </c>
      <c r="G6" s="19">
        <f t="shared" si="1"/>
        <v>136008</v>
      </c>
      <c r="H6" s="31">
        <f t="shared" si="3"/>
        <v>237311.99999999994</v>
      </c>
    </row>
    <row r="7" spans="1:8" ht="12.75">
      <c r="A7" s="30" t="s">
        <v>64</v>
      </c>
      <c r="B7" s="40">
        <f>Drybean!B4</f>
        <v>615</v>
      </c>
      <c r="C7" s="40">
        <f>Drybean!B18</f>
        <v>251.79</v>
      </c>
      <c r="D7" s="16">
        <f t="shared" si="2"/>
        <v>363.21000000000004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45</v>
      </c>
      <c r="B8" s="40">
        <f>Oil_SF!B4</f>
        <v>407.95</v>
      </c>
      <c r="C8" s="40">
        <f>Oil_SF!B18</f>
        <v>188.53</v>
      </c>
      <c r="D8" s="16">
        <f t="shared" si="2"/>
        <v>219.42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46</v>
      </c>
      <c r="B9" s="40">
        <f>Conf_SF!B4</f>
        <v>447.15000000000003</v>
      </c>
      <c r="C9" s="40">
        <f>Conf_SF!B18</f>
        <v>215.8</v>
      </c>
      <c r="D9" s="16">
        <f t="shared" si="2"/>
        <v>231.35000000000002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47</v>
      </c>
      <c r="B10" s="40">
        <f>Oats!B4</f>
        <v>275</v>
      </c>
      <c r="C10" s="40">
        <f>Oats!B18</f>
        <v>144.10999999999999</v>
      </c>
      <c r="D10" s="16">
        <f t="shared" si="2"/>
        <v>130.89000000000001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48</v>
      </c>
      <c r="B11" s="40">
        <f>'Wint.Wht'!B4</f>
        <v>301.8</v>
      </c>
      <c r="C11" s="40">
        <f>'Wint.Wht'!B18</f>
        <v>170.49</v>
      </c>
      <c r="D11" s="16">
        <f t="shared" si="2"/>
        <v>131.31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61</v>
      </c>
      <c r="B12" s="14"/>
      <c r="C12" s="14"/>
      <c r="D12" s="14"/>
      <c r="E12" s="20">
        <f>SUM(E3:E11)</f>
        <v>1800</v>
      </c>
      <c r="F12" s="20">
        <f>SUM(F3:F11)</f>
        <v>927360</v>
      </c>
      <c r="G12" s="20">
        <f>SUM(G3:G11)</f>
        <v>443205</v>
      </c>
      <c r="H12" s="33">
        <f>SUM(H3:H11)</f>
        <v>484154.99999999994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83" t="s">
        <v>42</v>
      </c>
      <c r="D14" s="83"/>
      <c r="E14" s="83"/>
      <c r="F14" s="3"/>
      <c r="G14" s="3"/>
      <c r="H14" s="3"/>
    </row>
    <row r="15" spans="1:8" ht="12.75">
      <c r="A15" s="49" t="s">
        <v>59</v>
      </c>
      <c r="B15" s="50"/>
      <c r="C15" s="50"/>
      <c r="D15" s="51"/>
      <c r="E15" s="50" t="s">
        <v>60</v>
      </c>
      <c r="F15" s="50"/>
      <c r="G15" s="50"/>
      <c r="H15" s="52"/>
    </row>
    <row r="16" spans="1:8" ht="12.75">
      <c r="A16" s="78" t="s">
        <v>28</v>
      </c>
      <c r="B16" s="79"/>
      <c r="C16" s="19">
        <f>F12</f>
        <v>927360</v>
      </c>
      <c r="D16" s="4"/>
      <c r="E16" s="79" t="s">
        <v>54</v>
      </c>
      <c r="F16" s="79"/>
      <c r="G16" s="19">
        <f>G12</f>
        <v>443205</v>
      </c>
      <c r="H16" s="53"/>
    </row>
    <row r="17" spans="1:8" ht="12.75">
      <c r="A17" s="80" t="s">
        <v>118</v>
      </c>
      <c r="B17" s="81"/>
      <c r="C17" s="18">
        <v>0</v>
      </c>
      <c r="D17" s="54" t="s">
        <v>56</v>
      </c>
      <c r="E17" s="81" t="s">
        <v>101</v>
      </c>
      <c r="F17" s="81"/>
      <c r="G17" s="18">
        <v>51300</v>
      </c>
      <c r="H17" s="55" t="s">
        <v>56</v>
      </c>
    </row>
    <row r="18" spans="1:8" ht="12.75">
      <c r="A18" s="82"/>
      <c r="B18" s="76"/>
      <c r="C18" s="56">
        <v>0</v>
      </c>
      <c r="D18" s="57"/>
      <c r="E18" s="81" t="s">
        <v>53</v>
      </c>
      <c r="F18" s="81"/>
      <c r="G18" s="18">
        <v>228600</v>
      </c>
      <c r="H18" s="58"/>
    </row>
    <row r="19" spans="1:8" ht="12.75">
      <c r="A19" s="82"/>
      <c r="B19" s="76"/>
      <c r="C19" s="56">
        <v>0</v>
      </c>
      <c r="D19" s="4"/>
      <c r="E19" s="81" t="s">
        <v>102</v>
      </c>
      <c r="F19" s="81"/>
      <c r="G19" s="18">
        <v>0</v>
      </c>
      <c r="H19" s="58"/>
    </row>
    <row r="20" spans="1:8" ht="12.75">
      <c r="A20" s="82"/>
      <c r="B20" s="76"/>
      <c r="C20" s="56">
        <v>0</v>
      </c>
      <c r="D20" s="4"/>
      <c r="E20" s="81" t="s">
        <v>55</v>
      </c>
      <c r="F20" s="81"/>
      <c r="G20" s="18">
        <v>0</v>
      </c>
      <c r="H20" s="58"/>
    </row>
    <row r="21" spans="1:8" ht="12.75">
      <c r="A21" s="82"/>
      <c r="B21" s="76"/>
      <c r="C21" s="56">
        <v>0</v>
      </c>
      <c r="D21" s="4"/>
      <c r="E21" s="76" t="s">
        <v>117</v>
      </c>
      <c r="F21" s="76"/>
      <c r="G21" s="59">
        <v>0</v>
      </c>
      <c r="H21" s="58"/>
    </row>
    <row r="22" spans="1:8" ht="12.75">
      <c r="A22" s="82"/>
      <c r="B22" s="76"/>
      <c r="C22" s="56">
        <v>0</v>
      </c>
      <c r="D22" s="4"/>
      <c r="E22" s="76"/>
      <c r="F22" s="76"/>
      <c r="G22" s="59">
        <v>0</v>
      </c>
      <c r="H22" s="58"/>
    </row>
    <row r="23" spans="1:8" ht="12.75">
      <c r="A23" s="82" t="s">
        <v>63</v>
      </c>
      <c r="B23" s="76"/>
      <c r="C23" s="42">
        <v>0</v>
      </c>
      <c r="D23" s="57"/>
      <c r="E23" s="76" t="s">
        <v>62</v>
      </c>
      <c r="F23" s="76"/>
      <c r="G23" s="42">
        <v>14300</v>
      </c>
      <c r="H23" s="58"/>
    </row>
    <row r="24" spans="1:8" ht="12.75">
      <c r="A24" s="30" t="s">
        <v>52</v>
      </c>
      <c r="B24" s="4"/>
      <c r="C24" s="19">
        <f>SUM(C16:C23)</f>
        <v>927360</v>
      </c>
      <c r="D24" s="4"/>
      <c r="E24" s="4" t="s">
        <v>52</v>
      </c>
      <c r="F24" s="4"/>
      <c r="G24" s="28">
        <f>SUM(G16:G23)</f>
        <v>737405</v>
      </c>
      <c r="H24" s="53"/>
    </row>
    <row r="25" spans="1:8" ht="12.75">
      <c r="A25" s="60" t="s">
        <v>103</v>
      </c>
      <c r="B25" s="3"/>
      <c r="C25" s="3"/>
      <c r="D25" s="3"/>
      <c r="E25" s="3"/>
      <c r="F25" s="3"/>
      <c r="G25" s="62">
        <f>C24-G24</f>
        <v>189955</v>
      </c>
      <c r="H25" s="61"/>
    </row>
    <row r="26" ht="12.75">
      <c r="G26" s="6"/>
    </row>
    <row r="27" spans="1:8" ht="12.75">
      <c r="A27" s="67" t="s">
        <v>110</v>
      </c>
      <c r="B27" s="84"/>
      <c r="C27" s="84"/>
      <c r="D27" s="84"/>
      <c r="E27" s="84"/>
      <c r="F27" s="63" t="s">
        <v>104</v>
      </c>
      <c r="G27" s="85"/>
      <c r="H27" s="85"/>
    </row>
    <row r="28" spans="3:6" ht="12.75">
      <c r="C28" s="64"/>
      <c r="D28" s="64"/>
      <c r="E28" s="64"/>
      <c r="F28" s="64"/>
    </row>
    <row r="29" spans="1:12" ht="12.75">
      <c r="A29" t="s">
        <v>30</v>
      </c>
      <c r="B29" s="77" t="s">
        <v>105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2:12" ht="12.7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2:12" ht="12.7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12" ht="12.7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2:12" ht="12.7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2:12" ht="12.75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6" ht="12.75">
      <c r="A36" t="s">
        <v>78</v>
      </c>
    </row>
    <row r="37" spans="1:12" ht="12.75">
      <c r="A37" s="24" t="s">
        <v>65</v>
      </c>
      <c r="B37" s="25" t="s">
        <v>66</v>
      </c>
      <c r="C37" s="25" t="s">
        <v>67</v>
      </c>
      <c r="D37" s="25" t="s">
        <v>68</v>
      </c>
      <c r="E37" s="25" t="s">
        <v>69</v>
      </c>
      <c r="F37" s="25" t="s">
        <v>70</v>
      </c>
      <c r="G37" s="25" t="s">
        <v>71</v>
      </c>
      <c r="H37" s="25" t="s">
        <v>72</v>
      </c>
      <c r="I37" s="25" t="s">
        <v>73</v>
      </c>
      <c r="J37" s="25" t="s">
        <v>74</v>
      </c>
      <c r="K37" s="25" t="s">
        <v>75</v>
      </c>
      <c r="L37" s="26" t="s">
        <v>76</v>
      </c>
    </row>
    <row r="38" spans="1:12" ht="12.75">
      <c r="A38" s="27" t="s">
        <v>43</v>
      </c>
      <c r="B38" s="28">
        <f>$E3*HRSW!$B7</f>
        <v>0</v>
      </c>
      <c r="C38" s="28">
        <f>$E3*HRSW!$B8</f>
        <v>0</v>
      </c>
      <c r="D38" s="28">
        <f>$E3*HRSW!$B9</f>
        <v>0</v>
      </c>
      <c r="E38" s="28">
        <f>$E3*HRSW!$B10</f>
        <v>0</v>
      </c>
      <c r="F38" s="28">
        <f>$E3*HRSW!$B11</f>
        <v>0</v>
      </c>
      <c r="G38" s="28">
        <f>$E3*HRSW!$B12</f>
        <v>0</v>
      </c>
      <c r="H38" s="28">
        <f>$E3*HRSW!$B13</f>
        <v>0</v>
      </c>
      <c r="I38" s="28">
        <f>$E3*HRSW!$B14</f>
        <v>0</v>
      </c>
      <c r="J38" s="28">
        <f>$E3*HRSW!$B15</f>
        <v>0</v>
      </c>
      <c r="K38" s="28">
        <f>$E3*HRSW!$B16</f>
        <v>0</v>
      </c>
      <c r="L38" s="29">
        <f>$E3*HRSW!$B17</f>
        <v>0</v>
      </c>
    </row>
    <row r="39" spans="1:12" ht="12.75">
      <c r="A39" s="30" t="s">
        <v>44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90450</v>
      </c>
      <c r="C40" s="19">
        <f>$E5*Corn!$B8</f>
        <v>25200</v>
      </c>
      <c r="D40" s="19">
        <f>$E5*Corn!$B9</f>
        <v>0</v>
      </c>
      <c r="E40" s="19">
        <f>$E5*Corn!$B10</f>
        <v>0</v>
      </c>
      <c r="F40" s="19">
        <f>$E5*Corn!$B11</f>
        <v>95967</v>
      </c>
      <c r="G40" s="19">
        <f>$E5*Corn!$B12</f>
        <v>9900</v>
      </c>
      <c r="H40" s="19">
        <f>$E5*Corn!$B13</f>
        <v>18801</v>
      </c>
      <c r="I40" s="19">
        <f>$E5*Corn!$B14</f>
        <v>26613</v>
      </c>
      <c r="J40" s="19">
        <f>$E5*Corn!$B15</f>
        <v>26082</v>
      </c>
      <c r="K40" s="19">
        <f>$E5*Corn!$B16</f>
        <v>7425</v>
      </c>
      <c r="L40" s="31">
        <f>$E5*Corn!$B17</f>
        <v>6759</v>
      </c>
    </row>
    <row r="41" spans="1:12" ht="12.75">
      <c r="A41" s="30" t="s">
        <v>25</v>
      </c>
      <c r="B41" s="19">
        <f>$E6*Soyb!$B7</f>
        <v>59220</v>
      </c>
      <c r="C41" s="19">
        <f>$E6*Soyb!$B8</f>
        <v>31500</v>
      </c>
      <c r="D41" s="19">
        <f>$E6*Soyb!$B9</f>
        <v>0</v>
      </c>
      <c r="E41" s="19">
        <f>$E6*Soyb!$B10</f>
        <v>3600</v>
      </c>
      <c r="F41" s="19">
        <f>$E6*Soyb!$B11</f>
        <v>2970</v>
      </c>
      <c r="G41" s="19">
        <f>$E6*Soyb!$B12</f>
        <v>5400</v>
      </c>
      <c r="H41" s="19">
        <f>$E6*Soyb!$B13</f>
        <v>10971</v>
      </c>
      <c r="I41" s="19">
        <f>$E6*Soyb!$B14</f>
        <v>18000</v>
      </c>
      <c r="J41" s="19">
        <f>$E6*Soyb!$B15</f>
        <v>0</v>
      </c>
      <c r="K41" s="19">
        <f>$E6*Soyb!$B16</f>
        <v>1350</v>
      </c>
      <c r="L41" s="31">
        <f>$E6*Soyb!$B17</f>
        <v>2997</v>
      </c>
    </row>
    <row r="42" spans="1:12" ht="12.75">
      <c r="A42" s="30" t="s">
        <v>64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45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46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47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48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61</v>
      </c>
      <c r="B47" s="20">
        <f aca="true" t="shared" si="4" ref="B47:L47">SUM(B38:B46)</f>
        <v>149670</v>
      </c>
      <c r="C47" s="20">
        <f t="shared" si="4"/>
        <v>56700</v>
      </c>
      <c r="D47" s="20">
        <f t="shared" si="4"/>
        <v>0</v>
      </c>
      <c r="E47" s="20">
        <f t="shared" si="4"/>
        <v>3600</v>
      </c>
      <c r="F47" s="20">
        <f t="shared" si="4"/>
        <v>98937</v>
      </c>
      <c r="G47" s="20">
        <f t="shared" si="4"/>
        <v>15300</v>
      </c>
      <c r="H47" s="20">
        <f t="shared" si="4"/>
        <v>29772</v>
      </c>
      <c r="I47" s="20">
        <f t="shared" si="4"/>
        <v>44613</v>
      </c>
      <c r="J47" s="20">
        <f t="shared" si="4"/>
        <v>26082</v>
      </c>
      <c r="K47" s="20">
        <f t="shared" si="4"/>
        <v>8775</v>
      </c>
      <c r="L47" s="33">
        <f t="shared" si="4"/>
        <v>9756</v>
      </c>
    </row>
    <row r="48" spans="1:12" ht="12.75">
      <c r="A48" s="32" t="s">
        <v>77</v>
      </c>
      <c r="B48" s="20"/>
      <c r="C48" s="33"/>
      <c r="D48" s="34">
        <f>SUM(B47:L47)</f>
        <v>443205</v>
      </c>
      <c r="E48" s="21"/>
      <c r="F48" s="21"/>
      <c r="G48" s="21"/>
      <c r="H48" s="21"/>
      <c r="I48" s="21"/>
      <c r="J48" s="21"/>
      <c r="K48" s="21"/>
      <c r="L48" s="21"/>
    </row>
  </sheetData>
  <sheetProtection sheet="1"/>
  <mergeCells count="25">
    <mergeCell ref="E21:F21"/>
    <mergeCell ref="E22:F22"/>
    <mergeCell ref="C14:E14"/>
    <mergeCell ref="B27:E27"/>
    <mergeCell ref="G27:H27"/>
    <mergeCell ref="B29:L29"/>
    <mergeCell ref="A21:B21"/>
    <mergeCell ref="A22:B22"/>
    <mergeCell ref="A23:B23"/>
    <mergeCell ref="E16:F16"/>
    <mergeCell ref="A16:B16"/>
    <mergeCell ref="A17:B17"/>
    <mergeCell ref="A18:B18"/>
    <mergeCell ref="A19:B19"/>
    <mergeCell ref="A20:B20"/>
    <mergeCell ref="E19:F19"/>
    <mergeCell ref="E20:F20"/>
    <mergeCell ref="E17:F17"/>
    <mergeCell ref="E18:F18"/>
    <mergeCell ref="E23:F23"/>
    <mergeCell ref="B30:L30"/>
    <mergeCell ref="B31:L31"/>
    <mergeCell ref="B32:L32"/>
    <mergeCell ref="B33:L33"/>
    <mergeCell ref="B34:L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69" t="s">
        <v>30</v>
      </c>
    </row>
    <row r="2" spans="1:3" ht="12.75">
      <c r="A2" t="s">
        <v>29</v>
      </c>
      <c r="B2" s="9">
        <v>65</v>
      </c>
      <c r="C2" s="68"/>
    </row>
    <row r="3" spans="1:3" ht="12.75">
      <c r="A3" t="s">
        <v>111</v>
      </c>
      <c r="B3" s="12">
        <v>5.77</v>
      </c>
      <c r="C3" s="68"/>
    </row>
    <row r="4" spans="1:3" ht="12.75">
      <c r="A4" t="s">
        <v>28</v>
      </c>
      <c r="B4" s="2">
        <f>B2*B3</f>
        <v>375.04999999999995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23</v>
      </c>
      <c r="C7" s="68"/>
    </row>
    <row r="8" spans="1:3" ht="12.75">
      <c r="A8" s="1" t="s">
        <v>9</v>
      </c>
      <c r="B8" s="11">
        <v>21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119</v>
      </c>
    </row>
    <row r="11" spans="1:3" ht="12.75">
      <c r="A11" s="1" t="s">
        <v>12</v>
      </c>
      <c r="B11" s="11">
        <v>82.24</v>
      </c>
      <c r="C11" s="68"/>
    </row>
    <row r="12" spans="1:3" ht="12.75">
      <c r="A12" s="1" t="s">
        <v>11</v>
      </c>
      <c r="B12" s="11">
        <v>5</v>
      </c>
      <c r="C12" s="68"/>
    </row>
    <row r="13" spans="1:3" ht="12.75">
      <c r="A13" s="1" t="s">
        <v>13</v>
      </c>
      <c r="B13" s="11">
        <v>14.82</v>
      </c>
      <c r="C13" s="68"/>
    </row>
    <row r="14" spans="1:3" ht="12.75">
      <c r="A14" s="1" t="s">
        <v>14</v>
      </c>
      <c r="B14" s="11">
        <v>21.75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4.34</v>
      </c>
      <c r="C17" s="68"/>
    </row>
    <row r="18" spans="1:3" ht="12.75">
      <c r="A18" t="s">
        <v>2</v>
      </c>
      <c r="B18" s="2">
        <f>SUM(B7:B17)</f>
        <v>197.4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8.92</v>
      </c>
      <c r="C21" s="68"/>
    </row>
    <row r="22" spans="1:3" ht="12.75">
      <c r="A22" s="1" t="s">
        <v>19</v>
      </c>
      <c r="B22" s="7">
        <v>22.78</v>
      </c>
      <c r="C22" s="68"/>
    </row>
    <row r="23" spans="1:3" ht="12.75">
      <c r="A23" s="1" t="s">
        <v>20</v>
      </c>
      <c r="B23" s="7">
        <v>14.13</v>
      </c>
      <c r="C23" s="68"/>
    </row>
    <row r="24" spans="1:3" ht="12.75">
      <c r="A24" s="1" t="s">
        <v>21</v>
      </c>
      <c r="B24" s="8">
        <v>127</v>
      </c>
      <c r="C24" s="68"/>
    </row>
    <row r="25" spans="1:3" ht="12.75">
      <c r="A25" t="s">
        <v>4</v>
      </c>
      <c r="B25" s="2">
        <f>SUM(B21:B24)</f>
        <v>172.83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370.23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72">
        <f>B4-B27</f>
        <v>4.819999999999936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3.036923076923077</v>
      </c>
      <c r="C32" s="68"/>
    </row>
    <row r="33" spans="1:3" ht="12.75">
      <c r="A33" t="s">
        <v>23</v>
      </c>
      <c r="B33" s="2">
        <f>B25/B2</f>
        <v>2.658923076923077</v>
      </c>
      <c r="C33" s="68"/>
    </row>
    <row r="34" spans="1:3" ht="12.75">
      <c r="A34" t="s">
        <v>27</v>
      </c>
      <c r="B34" s="2">
        <f>B27/B2</f>
        <v>5.695846153846154</v>
      </c>
      <c r="C34" s="68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0" t="s">
        <v>30</v>
      </c>
    </row>
    <row r="2" spans="1:3" ht="12.75">
      <c r="A2" t="s">
        <v>29</v>
      </c>
      <c r="B2" s="9">
        <v>83</v>
      </c>
      <c r="C2" s="68"/>
    </row>
    <row r="3" spans="1:3" ht="12.75">
      <c r="A3" t="s">
        <v>111</v>
      </c>
      <c r="B3" s="12">
        <v>4.99</v>
      </c>
      <c r="C3" s="71" t="s">
        <v>124</v>
      </c>
    </row>
    <row r="4" spans="1:3" ht="12.75">
      <c r="A4" t="s">
        <v>28</v>
      </c>
      <c r="B4" s="2">
        <f>B2*B3</f>
        <v>414.17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19</v>
      </c>
      <c r="C7" s="68"/>
    </row>
    <row r="8" spans="1:3" ht="12.75">
      <c r="A8" s="1" t="s">
        <v>9</v>
      </c>
      <c r="B8" s="11">
        <v>19.7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62.39</v>
      </c>
      <c r="C11" s="68"/>
    </row>
    <row r="12" spans="1:3" ht="12.75">
      <c r="A12" s="1" t="s">
        <v>11</v>
      </c>
      <c r="B12" s="11">
        <v>4</v>
      </c>
      <c r="C12" s="68"/>
    </row>
    <row r="13" spans="1:3" ht="12.75">
      <c r="A13" s="1" t="s">
        <v>13</v>
      </c>
      <c r="B13" s="11">
        <v>15.51</v>
      </c>
      <c r="C13" s="68"/>
    </row>
    <row r="14" spans="1:3" ht="12.75">
      <c r="A14" s="1" t="s">
        <v>14</v>
      </c>
      <c r="B14" s="11">
        <v>22.01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3.78</v>
      </c>
      <c r="C17" s="68"/>
    </row>
    <row r="18" spans="1:3" ht="12.75">
      <c r="A18" t="s">
        <v>2</v>
      </c>
      <c r="B18" s="2">
        <f>SUM(B7:B17)</f>
        <v>171.64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9.21</v>
      </c>
      <c r="C21" s="68"/>
    </row>
    <row r="22" spans="1:3" ht="12.75">
      <c r="A22" s="1" t="s">
        <v>19</v>
      </c>
      <c r="B22" s="7">
        <v>23.54</v>
      </c>
      <c r="C22" s="68"/>
    </row>
    <row r="23" spans="1:3" ht="12.75">
      <c r="A23" s="1" t="s">
        <v>20</v>
      </c>
      <c r="B23" s="7">
        <v>14.48</v>
      </c>
      <c r="C23" s="68"/>
    </row>
    <row r="24" spans="1:3" ht="12.75">
      <c r="A24" s="1" t="s">
        <v>21</v>
      </c>
      <c r="B24" s="8">
        <v>127</v>
      </c>
      <c r="C24" s="68"/>
    </row>
    <row r="25" spans="1:3" ht="12.75">
      <c r="A25" t="s">
        <v>4</v>
      </c>
      <c r="B25" s="2">
        <f>SUM(B21:B24)</f>
        <v>174.23000000000002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345.87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68.30000000000001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2.0679518072289156</v>
      </c>
      <c r="C32" s="68"/>
    </row>
    <row r="33" spans="1:3" ht="12.75">
      <c r="A33" t="s">
        <v>23</v>
      </c>
      <c r="B33" s="2">
        <f>B25/B2</f>
        <v>2.099156626506024</v>
      </c>
      <c r="C33" s="68"/>
    </row>
    <row r="34" spans="1:3" ht="12.75">
      <c r="A34" t="s">
        <v>27</v>
      </c>
      <c r="B34" s="2">
        <f>B27/B2</f>
        <v>4.16710843373494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0" t="s">
        <v>30</v>
      </c>
    </row>
    <row r="2" spans="1:3" ht="12.75">
      <c r="A2" t="s">
        <v>29</v>
      </c>
      <c r="B2" s="9">
        <v>162</v>
      </c>
      <c r="C2" s="68"/>
    </row>
    <row r="3" spans="1:3" ht="12.75">
      <c r="A3" t="s">
        <v>111</v>
      </c>
      <c r="B3" s="12">
        <v>3.8</v>
      </c>
      <c r="C3" s="68"/>
    </row>
    <row r="4" spans="1:3" ht="12.75">
      <c r="A4" t="s">
        <v>28</v>
      </c>
      <c r="B4" s="2">
        <f>B2*B3</f>
        <v>615.6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100.5</v>
      </c>
      <c r="C7" s="68"/>
    </row>
    <row r="8" spans="1:3" ht="12.75">
      <c r="A8" s="1" t="s">
        <v>9</v>
      </c>
      <c r="B8" s="11">
        <v>28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106.63</v>
      </c>
      <c r="C11" s="68"/>
    </row>
    <row r="12" spans="1:3" ht="12.75">
      <c r="A12" s="1" t="s">
        <v>11</v>
      </c>
      <c r="B12" s="11">
        <v>11</v>
      </c>
      <c r="C12" s="68"/>
    </row>
    <row r="13" spans="1:3" ht="12.75">
      <c r="A13" s="1" t="s">
        <v>13</v>
      </c>
      <c r="B13" s="11">
        <v>20.89</v>
      </c>
      <c r="C13" s="68"/>
    </row>
    <row r="14" spans="1:3" ht="12.75">
      <c r="A14" s="1" t="s">
        <v>14</v>
      </c>
      <c r="B14" s="11">
        <v>29.57</v>
      </c>
      <c r="C14" s="68"/>
    </row>
    <row r="15" spans="1:3" ht="12.75">
      <c r="A15" s="1" t="s">
        <v>15</v>
      </c>
      <c r="B15" s="11">
        <v>28.98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7.51</v>
      </c>
      <c r="C17" s="68"/>
    </row>
    <row r="18" spans="1:3" ht="12.75">
      <c r="A18" t="s">
        <v>2</v>
      </c>
      <c r="B18" s="2">
        <f>SUM(B7:B17)</f>
        <v>341.33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12.25</v>
      </c>
      <c r="C21" s="68"/>
    </row>
    <row r="22" spans="1:3" ht="12.75">
      <c r="A22" s="1" t="s">
        <v>19</v>
      </c>
      <c r="B22" s="7">
        <v>37.82</v>
      </c>
      <c r="C22" s="68"/>
    </row>
    <row r="23" spans="1:3" ht="12.75">
      <c r="A23" s="1" t="s">
        <v>20</v>
      </c>
      <c r="B23" s="7">
        <v>22.19</v>
      </c>
      <c r="C23" s="68"/>
    </row>
    <row r="24" spans="1:3" ht="12.75">
      <c r="A24" s="1" t="s">
        <v>21</v>
      </c>
      <c r="B24" s="8">
        <v>127</v>
      </c>
      <c r="C24" s="68"/>
    </row>
    <row r="25" spans="1:3" ht="12.75">
      <c r="A25" t="s">
        <v>4</v>
      </c>
      <c r="B25" s="2">
        <f>SUM(B21:B24)</f>
        <v>199.26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540.5899999999999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75.0100000000001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2.1069753086419754</v>
      </c>
      <c r="C32" s="68"/>
    </row>
    <row r="33" spans="1:3" ht="12.75">
      <c r="A33" t="s">
        <v>23</v>
      </c>
      <c r="B33" s="2">
        <f>B25/B2</f>
        <v>1.23</v>
      </c>
      <c r="C33" s="68"/>
    </row>
    <row r="34" spans="1:3" ht="12.75">
      <c r="A34" t="s">
        <v>27</v>
      </c>
      <c r="B34" s="2">
        <f>B27/B2</f>
        <v>3.336975308641975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0" t="s">
        <v>30</v>
      </c>
    </row>
    <row r="2" spans="1:3" ht="12.75">
      <c r="A2" t="s">
        <v>29</v>
      </c>
      <c r="B2" s="9">
        <v>40</v>
      </c>
      <c r="C2" s="68"/>
    </row>
    <row r="3" spans="1:3" ht="12.75">
      <c r="A3" t="s">
        <v>111</v>
      </c>
      <c r="B3" s="12">
        <v>10.37</v>
      </c>
      <c r="C3" s="68"/>
    </row>
    <row r="4" spans="1:3" ht="12.75">
      <c r="A4" t="s">
        <v>28</v>
      </c>
      <c r="B4" s="2">
        <f>B2*B3</f>
        <v>414.79999999999995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65.8</v>
      </c>
      <c r="C7" s="68" t="s">
        <v>113</v>
      </c>
    </row>
    <row r="8" spans="1:3" ht="12.75">
      <c r="A8" s="1" t="s">
        <v>9</v>
      </c>
      <c r="B8" s="11">
        <v>35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107</v>
      </c>
    </row>
    <row r="11" spans="1:3" ht="12.75">
      <c r="A11" s="1" t="s">
        <v>12</v>
      </c>
      <c r="B11" s="11">
        <v>3.3</v>
      </c>
      <c r="C11" s="68"/>
    </row>
    <row r="12" spans="1:3" ht="12.75">
      <c r="A12" s="1" t="s">
        <v>11</v>
      </c>
      <c r="B12" s="11">
        <v>6</v>
      </c>
      <c r="C12" s="68"/>
    </row>
    <row r="13" spans="1:3" ht="12.75">
      <c r="A13" s="1" t="s">
        <v>13</v>
      </c>
      <c r="B13" s="11">
        <v>12.19</v>
      </c>
      <c r="C13" s="68"/>
    </row>
    <row r="14" spans="1:3" ht="12.75">
      <c r="A14" s="1" t="s">
        <v>14</v>
      </c>
      <c r="B14" s="11">
        <v>20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3.33</v>
      </c>
      <c r="C17" s="68"/>
    </row>
    <row r="18" spans="1:3" ht="12.75">
      <c r="A18" t="s">
        <v>2</v>
      </c>
      <c r="B18" s="2">
        <f>SUM(B7:B17)</f>
        <v>151.12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8.34</v>
      </c>
      <c r="C21" s="68"/>
    </row>
    <row r="22" spans="1:3" ht="12.75">
      <c r="A22" s="1" t="s">
        <v>19</v>
      </c>
      <c r="B22" s="7">
        <v>21.66</v>
      </c>
      <c r="C22" s="68"/>
    </row>
    <row r="23" spans="1:3" ht="12.75">
      <c r="A23" s="1" t="s">
        <v>20</v>
      </c>
      <c r="B23" s="7">
        <v>13.07</v>
      </c>
      <c r="C23" s="68"/>
    </row>
    <row r="24" spans="1:3" ht="12.75">
      <c r="A24" s="1" t="s">
        <v>21</v>
      </c>
      <c r="B24" s="8">
        <v>127</v>
      </c>
      <c r="C24" s="68"/>
    </row>
    <row r="25" spans="1:3" ht="12.75">
      <c r="A25" t="s">
        <v>4</v>
      </c>
      <c r="B25" s="2">
        <f>SUM(B21:B24)</f>
        <v>170.07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321.19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93.60999999999996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3.778</v>
      </c>
      <c r="C32" s="68"/>
    </row>
    <row r="33" spans="1:3" ht="12.75">
      <c r="A33" t="s">
        <v>23</v>
      </c>
      <c r="B33" s="2">
        <f>B25/B2</f>
        <v>4.2517499999999995</v>
      </c>
      <c r="C33" s="68"/>
    </row>
    <row r="34" spans="1:3" ht="12.75">
      <c r="A34" t="s">
        <v>27</v>
      </c>
      <c r="B34" s="2">
        <f>B27/B2</f>
        <v>8.02975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0" t="s">
        <v>30</v>
      </c>
    </row>
    <row r="2" spans="1:3" ht="12.75">
      <c r="A2" t="s">
        <v>29</v>
      </c>
      <c r="B2" s="9">
        <v>2050</v>
      </c>
      <c r="C2" s="68"/>
    </row>
    <row r="3" spans="1:3" ht="12.75">
      <c r="A3" t="s">
        <v>111</v>
      </c>
      <c r="B3" s="10">
        <v>0.3</v>
      </c>
      <c r="C3" s="68"/>
    </row>
    <row r="4" spans="1:3" ht="12.75">
      <c r="A4" t="s">
        <v>28</v>
      </c>
      <c r="B4" s="2">
        <f>B2*B3</f>
        <v>615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61.88</v>
      </c>
      <c r="C7" s="71"/>
    </row>
    <row r="8" spans="1:3" ht="12.75">
      <c r="A8" s="1" t="s">
        <v>9</v>
      </c>
      <c r="B8" s="11">
        <v>46.9</v>
      </c>
      <c r="C8" s="68"/>
    </row>
    <row r="9" spans="1:3" ht="12.75">
      <c r="A9" s="1" t="s">
        <v>24</v>
      </c>
      <c r="B9" s="11">
        <v>20</v>
      </c>
      <c r="C9" s="68" t="s">
        <v>120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49.15</v>
      </c>
      <c r="C11" s="68"/>
    </row>
    <row r="12" spans="1:3" ht="12.75">
      <c r="A12" s="1" t="s">
        <v>11</v>
      </c>
      <c r="B12" s="11">
        <v>15</v>
      </c>
      <c r="C12" s="68"/>
    </row>
    <row r="13" spans="1:3" ht="12.75">
      <c r="A13" s="1" t="s">
        <v>13</v>
      </c>
      <c r="B13" s="11">
        <v>13.64</v>
      </c>
      <c r="C13" s="68"/>
    </row>
    <row r="14" spans="1:3" ht="12.75">
      <c r="A14" s="1" t="s">
        <v>14</v>
      </c>
      <c r="B14" s="11">
        <v>22.93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16.75</v>
      </c>
      <c r="C16" s="68"/>
    </row>
    <row r="17" spans="1:3" ht="12.75">
      <c r="A17" s="1" t="s">
        <v>17</v>
      </c>
      <c r="B17" s="12">
        <v>5.54</v>
      </c>
      <c r="C17" s="68"/>
    </row>
    <row r="18" spans="1:3" ht="12.75">
      <c r="A18" t="s">
        <v>2</v>
      </c>
      <c r="B18" s="2">
        <f>SUM(B7:B17)</f>
        <v>251.79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9.02</v>
      </c>
      <c r="C21" s="68"/>
    </row>
    <row r="22" spans="1:3" ht="12.75">
      <c r="A22" s="1" t="s">
        <v>19</v>
      </c>
      <c r="B22" s="7">
        <v>26.12</v>
      </c>
      <c r="C22" s="68"/>
    </row>
    <row r="23" spans="1:3" ht="12.75">
      <c r="A23" s="1" t="s">
        <v>20</v>
      </c>
      <c r="B23" s="7">
        <v>15.53</v>
      </c>
      <c r="C23" s="68"/>
    </row>
    <row r="24" spans="1:3" ht="12.75">
      <c r="A24" s="1" t="s">
        <v>21</v>
      </c>
      <c r="B24" s="8">
        <v>127</v>
      </c>
      <c r="C24" s="68"/>
    </row>
    <row r="25" spans="1:3" ht="12.75">
      <c r="A25" t="s">
        <v>4</v>
      </c>
      <c r="B25" s="2">
        <f>SUM(B21:B24)</f>
        <v>177.67000000000002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429.46000000000004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185.53999999999996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0.12282439024390243</v>
      </c>
      <c r="C32" s="68"/>
    </row>
    <row r="33" spans="1:3" ht="12.75">
      <c r="A33" t="s">
        <v>23</v>
      </c>
      <c r="B33" s="13">
        <f>B25/B2</f>
        <v>0.08666829268292683</v>
      </c>
      <c r="C33" s="68"/>
    </row>
    <row r="34" spans="1:3" ht="12.75">
      <c r="A34" t="s">
        <v>27</v>
      </c>
      <c r="B34" s="13">
        <f>B27/B2</f>
        <v>0.2094926829268293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0" t="s">
        <v>30</v>
      </c>
    </row>
    <row r="2" spans="1:3" ht="12.75">
      <c r="A2" t="s">
        <v>29</v>
      </c>
      <c r="B2" s="9">
        <v>1990</v>
      </c>
      <c r="C2" s="68"/>
    </row>
    <row r="3" spans="1:3" ht="12.75">
      <c r="A3" t="s">
        <v>111</v>
      </c>
      <c r="B3" s="10">
        <v>0.205</v>
      </c>
      <c r="C3" s="68"/>
    </row>
    <row r="4" spans="1:3" ht="12.75">
      <c r="A4" t="s">
        <v>28</v>
      </c>
      <c r="B4" s="2">
        <f>B2*B3</f>
        <v>407.95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37.2</v>
      </c>
      <c r="C7" s="71"/>
    </row>
    <row r="8" spans="1:3" ht="12.75">
      <c r="A8" s="1" t="s">
        <v>9</v>
      </c>
      <c r="B8" s="11">
        <v>27.7</v>
      </c>
      <c r="C8" s="68"/>
    </row>
    <row r="9" spans="1:3" ht="12.75">
      <c r="A9" s="1" t="s">
        <v>24</v>
      </c>
      <c r="B9" s="11">
        <v>0</v>
      </c>
      <c r="C9" s="68" t="s">
        <v>112</v>
      </c>
    </row>
    <row r="10" spans="1:3" ht="12.75">
      <c r="A10" s="1" t="s">
        <v>10</v>
      </c>
      <c r="B10" s="11">
        <v>5</v>
      </c>
      <c r="C10" s="68" t="s">
        <v>108</v>
      </c>
    </row>
    <row r="11" spans="1:3" ht="12.75">
      <c r="A11" s="1" t="s">
        <v>12</v>
      </c>
      <c r="B11" s="11">
        <v>46.5</v>
      </c>
      <c r="C11" s="68"/>
    </row>
    <row r="12" spans="1:3" ht="12.75">
      <c r="A12" s="1" t="s">
        <v>11</v>
      </c>
      <c r="B12" s="11">
        <v>10</v>
      </c>
      <c r="C12" s="68"/>
    </row>
    <row r="13" spans="1:3" ht="12.75">
      <c r="A13" s="1" t="s">
        <v>13</v>
      </c>
      <c r="B13" s="11">
        <v>14.18</v>
      </c>
      <c r="C13" s="68"/>
    </row>
    <row r="14" spans="1:3" ht="12.75">
      <c r="A14" s="1" t="s">
        <v>14</v>
      </c>
      <c r="B14" s="11">
        <v>20.66</v>
      </c>
      <c r="C14" s="68"/>
    </row>
    <row r="15" spans="1:3" ht="12.75">
      <c r="A15" s="1" t="s">
        <v>15</v>
      </c>
      <c r="B15" s="11">
        <v>6.39</v>
      </c>
      <c r="C15" s="68"/>
    </row>
    <row r="16" spans="1:3" ht="12.75">
      <c r="A16" s="1" t="s">
        <v>16</v>
      </c>
      <c r="B16" s="11">
        <v>16.75</v>
      </c>
      <c r="C16" s="68"/>
    </row>
    <row r="17" spans="1:3" ht="12.75">
      <c r="A17" s="1" t="s">
        <v>17</v>
      </c>
      <c r="B17" s="12">
        <v>4.15</v>
      </c>
      <c r="C17" s="68"/>
    </row>
    <row r="18" spans="1:3" ht="12.75">
      <c r="A18" t="s">
        <v>2</v>
      </c>
      <c r="B18" s="2">
        <f>SUM(B7:B17)</f>
        <v>188.53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9.41</v>
      </c>
      <c r="C21" s="68"/>
    </row>
    <row r="22" spans="1:3" ht="12.75">
      <c r="A22" s="1" t="s">
        <v>19</v>
      </c>
      <c r="B22" s="7">
        <v>25.17</v>
      </c>
      <c r="C22" s="68"/>
    </row>
    <row r="23" spans="1:3" ht="12.75">
      <c r="A23" s="1" t="s">
        <v>20</v>
      </c>
      <c r="B23" s="7">
        <v>15.85</v>
      </c>
      <c r="C23" s="68"/>
    </row>
    <row r="24" spans="1:3" ht="12.75">
      <c r="A24" s="1" t="s">
        <v>21</v>
      </c>
      <c r="B24" s="8">
        <v>127</v>
      </c>
      <c r="C24" s="68"/>
    </row>
    <row r="25" spans="1:3" ht="12.75">
      <c r="A25" t="s">
        <v>4</v>
      </c>
      <c r="B25" s="2">
        <f>SUM(B21:B24)</f>
        <v>177.43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365.96000000000004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41.98999999999995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0.09473869346733668</v>
      </c>
      <c r="C32" s="68"/>
    </row>
    <row r="33" spans="1:3" ht="12.75">
      <c r="A33" t="s">
        <v>23</v>
      </c>
      <c r="B33" s="13">
        <f>B25/B2</f>
        <v>0.0891608040201005</v>
      </c>
      <c r="C33" s="68"/>
    </row>
    <row r="34" spans="1:3" ht="12.75">
      <c r="A34" t="s">
        <v>27</v>
      </c>
      <c r="B34" s="13">
        <f>B27/B2</f>
        <v>0.1838994974874372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0" t="s">
        <v>30</v>
      </c>
    </row>
    <row r="2" spans="1:3" ht="12.75">
      <c r="A2" t="s">
        <v>29</v>
      </c>
      <c r="B2" s="9">
        <v>1650</v>
      </c>
      <c r="C2" s="68"/>
    </row>
    <row r="3" spans="1:3" ht="12.75">
      <c r="A3" t="s">
        <v>111</v>
      </c>
      <c r="B3" s="10">
        <v>0.271</v>
      </c>
      <c r="C3" s="68"/>
    </row>
    <row r="4" spans="1:3" ht="12.75">
      <c r="A4" t="s">
        <v>28</v>
      </c>
      <c r="B4" s="2">
        <f>B2*B3</f>
        <v>447.15000000000003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55</v>
      </c>
      <c r="C7" s="71"/>
    </row>
    <row r="8" spans="1:3" ht="12.75">
      <c r="A8" s="1" t="s">
        <v>9</v>
      </c>
      <c r="B8" s="11">
        <v>29.9</v>
      </c>
      <c r="C8" s="68"/>
    </row>
    <row r="9" spans="1:3" ht="12.75">
      <c r="A9" s="1" t="s">
        <v>24</v>
      </c>
      <c r="B9" s="11">
        <v>0</v>
      </c>
      <c r="C9" s="68" t="s">
        <v>112</v>
      </c>
    </row>
    <row r="10" spans="1:3" ht="12.75">
      <c r="A10" s="1" t="s">
        <v>10</v>
      </c>
      <c r="B10" s="11">
        <v>10</v>
      </c>
      <c r="C10" s="68" t="s">
        <v>109</v>
      </c>
    </row>
    <row r="11" spans="1:3" ht="12.75">
      <c r="A11" s="1" t="s">
        <v>12</v>
      </c>
      <c r="B11" s="11">
        <v>36.62</v>
      </c>
      <c r="C11" s="68"/>
    </row>
    <row r="12" spans="1:3" ht="12.75">
      <c r="A12" s="1" t="s">
        <v>11</v>
      </c>
      <c r="B12" s="11">
        <v>15</v>
      </c>
      <c r="C12" s="68"/>
    </row>
    <row r="13" spans="1:3" ht="12.75">
      <c r="A13" s="1" t="s">
        <v>13</v>
      </c>
      <c r="B13" s="11">
        <v>13.71</v>
      </c>
      <c r="C13" s="68"/>
    </row>
    <row r="14" spans="1:3" ht="12.75">
      <c r="A14" s="1" t="s">
        <v>14</v>
      </c>
      <c r="B14" s="11">
        <v>20.35</v>
      </c>
      <c r="C14" s="68"/>
    </row>
    <row r="15" spans="1:3" ht="12.75">
      <c r="A15" s="1" t="s">
        <v>15</v>
      </c>
      <c r="B15" s="11">
        <v>5.22</v>
      </c>
      <c r="C15" s="68"/>
    </row>
    <row r="16" spans="1:3" ht="12.75">
      <c r="A16" s="1" t="s">
        <v>16</v>
      </c>
      <c r="B16" s="11">
        <v>25.25</v>
      </c>
      <c r="C16" s="68"/>
    </row>
    <row r="17" spans="1:3" ht="12.75">
      <c r="A17" s="1" t="s">
        <v>17</v>
      </c>
      <c r="B17" s="12">
        <v>4.75</v>
      </c>
      <c r="C17" s="68"/>
    </row>
    <row r="18" spans="1:3" ht="12.75">
      <c r="A18" t="s">
        <v>2</v>
      </c>
      <c r="B18" s="2">
        <f>SUM(B7:B17)</f>
        <v>215.8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9.21</v>
      </c>
      <c r="C21" s="68"/>
    </row>
    <row r="22" spans="1:3" ht="12.75">
      <c r="A22" s="1" t="s">
        <v>19</v>
      </c>
      <c r="B22" s="7">
        <v>24.59</v>
      </c>
      <c r="C22" s="68"/>
    </row>
    <row r="23" spans="1:3" ht="12.75">
      <c r="A23" s="1" t="s">
        <v>20</v>
      </c>
      <c r="B23" s="7">
        <v>15.55</v>
      </c>
      <c r="C23" s="68"/>
    </row>
    <row r="24" spans="1:3" ht="12.75">
      <c r="A24" s="1" t="s">
        <v>21</v>
      </c>
      <c r="B24" s="8">
        <v>127</v>
      </c>
      <c r="C24" s="68"/>
    </row>
    <row r="25" spans="1:3" ht="12.75">
      <c r="A25" t="s">
        <v>4</v>
      </c>
      <c r="B25" s="2">
        <f>SUM(B21:B24)</f>
        <v>176.35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392.15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55.00000000000006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0.1307878787878788</v>
      </c>
      <c r="C32" s="68"/>
    </row>
    <row r="33" spans="1:3" ht="12.75">
      <c r="A33" t="s">
        <v>23</v>
      </c>
      <c r="B33" s="13">
        <f>B25/B2</f>
        <v>0.10687878787878788</v>
      </c>
      <c r="C33" s="68"/>
    </row>
    <row r="34" spans="1:3" ht="12.75">
      <c r="A34" t="s">
        <v>27</v>
      </c>
      <c r="B34" s="13">
        <f>B27/B2</f>
        <v>0.23766666666666666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2009-12-11T19:41:55Z</cp:lastPrinted>
  <dcterms:created xsi:type="dcterms:W3CDTF">2005-01-10T15:34:54Z</dcterms:created>
  <dcterms:modified xsi:type="dcterms:W3CDTF">2021-01-22T15:40:20Z</dcterms:modified>
  <cp:category/>
  <cp:version/>
  <cp:contentType/>
  <cp:contentStatus/>
</cp:coreProperties>
</file>