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<sst xmlns="http://schemas.openxmlformats.org/spreadsheetml/2006/main" count="676" uniqueCount="156">
  <si>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</si>
  <si>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</si>
  <si>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</si>
  <si>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</si>
  <si>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</si>
  <si>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</si>
  <si>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</si>
  <si>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</si>
  <si>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</si>
  <si>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</si>
  <si>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</si>
  <si>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</si>
  <si>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</si>
  <si>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</si>
  <si>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</si>
  <si>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</si>
  <si>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</si>
  <si>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</si>
  <si>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</si>
  <si>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</si>
  <si>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</si>
  <si>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</si>
  <si>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</si>
  <si>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</si>
  <si>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</si>
  <si>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</si>
  <si>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</si>
  <si>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</si>
  <si>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</si>
  <si>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</si>
  <si>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</si>
  <si>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</si>
  <si>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</si>
  <si>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</si>
  <si>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</si>
  <si>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</si>
  <si>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</si>
  <si>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</si>
  <si>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</si>
  <si>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</si>
  <si>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</si>
  <si>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</si>
  <si>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</si>
  <si>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</si>
  <si>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</si>
  <si>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</si>
  <si>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</si>
  <si>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</si>
  <si>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</si>
  <si>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</si>
  <si>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</si>
  <si>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</si>
  <si>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</si>
  <si>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</si>
  <si>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</si>
  <si>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</si>
  <si>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</si>
  <si>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</si>
  <si>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</si>
  <si>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</si>
  <si>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</si>
  <si>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</si>
  <si>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</si>
  <si>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</si>
  <si>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</si>
  <si>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</si>
  <si>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</si>
  <si>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</si>
  <si>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</si>
  <si>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</si>
  <si>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</si>
  <si>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</si>
  <si>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</si>
  <si>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</si>
  <si>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</si>
  <si>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</si>
  <si>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</si>
  <si>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</si>
  <si>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</si>
  <si>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</si>
  <si>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</si>
  <si>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</si>
  <si>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</si>
  <si>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</si>
  <si>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</si>
  <si>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</si>
  <si>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</si>
  <si>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</si>
  <si>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</si>
  <si>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</si>
  <si>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</si>
  <si>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</si>
  <si>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</si>
  <si>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</si>
  <si>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</si>
  <si>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</si>
  <si>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</si>
  <si>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</si>
  <si>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</si>
  <si>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</si>
  <si>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</si>
  <si>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</si>
  <si>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</si>
  <si>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</si>
  <si>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</si>
  <si>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</si>
  <si>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</si>
  <si>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</si>
  <si>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</si>
  <si>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</si>
  <si>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</si>
  <si>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</si>
  <si>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</si>
  <si>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</si>
  <si>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</si>
  <si>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</si>
  <si>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</si>
  <si>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</si>
  <si>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</si>
  <si>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</si>
  <si>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</si>
  <si>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</si>
  <si>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</si>
  <si>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</si>
  <si>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</si>
  <si>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</si>
  <si>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</si>
  <si>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</si>
  <si>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</si>
  <si>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</si>
  <si>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</si>
  <si>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</si>
  <si>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</si>
  <si>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</si>
  <si>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</si>
  <si>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</si>
  <si>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</si>
  <si>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</si>
  <si>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</si>
  <si>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</si>
  <si>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</si>
  <si>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</si>
  <si>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</si>
  <si>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</si>
  <si>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</si>
  <si>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</si>
  <si>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</si>
  <si>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</si>
  <si>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</si>
  <si>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</si>
  <si>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</si>
  <si>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Food quality price</t>
  </si>
  <si>
    <t>Name:</t>
  </si>
  <si>
    <t>Includes seed treatment for wireworn &amp; flea beetle</t>
  </si>
  <si>
    <t>North Dakota 2011 Projected Crop Budgets - South Central</t>
  </si>
  <si>
    <t>Malt price, feed quality occurs 45%, price est. is $3.64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</si>
</sst>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2" t="s">
        <v>154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3" t="s">
        <v>104</v>
      </c>
      <c r="B2" s="73"/>
      <c r="C2" s="73"/>
      <c r="D2" s="73"/>
      <c r="E2" s="73"/>
      <c r="F2" s="73"/>
      <c r="G2" s="73"/>
      <c r="H2" s="73"/>
      <c r="I2" s="73"/>
      <c r="J2" s="73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5" t="s">
        <v>105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110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111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112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5" t="s">
        <v>113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114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115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116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117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141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118</v>
      </c>
      <c r="B19" s="38"/>
      <c r="C19" s="38"/>
      <c r="E19" s="38"/>
      <c r="F19" s="38"/>
      <c r="G19" s="38"/>
      <c r="H19" s="38"/>
    </row>
    <row r="20" spans="1:8" ht="12.75">
      <c r="A20" s="17" t="s">
        <v>119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120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121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5" t="s">
        <v>122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123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124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125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126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127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4" t="s">
        <v>135</v>
      </c>
      <c r="B32" s="36" t="s">
        <v>136</v>
      </c>
      <c r="C32" s="36"/>
      <c r="D32" s="40"/>
      <c r="E32" s="36" t="s">
        <v>137</v>
      </c>
      <c r="F32" s="36"/>
      <c r="G32" s="36"/>
      <c r="H32" s="36"/>
    </row>
    <row r="33" spans="1:11" ht="12.75">
      <c r="A33" s="36" t="s">
        <v>138</v>
      </c>
      <c r="B33" s="74" t="s">
        <v>139</v>
      </c>
      <c r="C33" s="75"/>
      <c r="D33" s="75"/>
      <c r="E33" s="75"/>
      <c r="F33" s="75"/>
      <c r="G33" s="75"/>
      <c r="H33" s="36" t="s">
        <v>140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1300</v>
      </c>
      <c r="C2" s="84"/>
      <c r="D2" s="84"/>
      <c r="E2" s="84"/>
      <c r="F2" s="84"/>
      <c r="G2" s="84"/>
    </row>
    <row r="3" spans="1:7" ht="12.75">
      <c r="A3" t="s">
        <v>89</v>
      </c>
      <c r="B3" s="10">
        <v>0.288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374.4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39.6</v>
      </c>
      <c r="C7" s="87" t="s">
        <v>153</v>
      </c>
      <c r="D7" s="84"/>
      <c r="E7" s="84"/>
      <c r="F7" s="84"/>
      <c r="G7" s="84"/>
    </row>
    <row r="8" spans="1:7" ht="12.75">
      <c r="A8" s="1" t="s">
        <v>9</v>
      </c>
      <c r="B8" s="11">
        <v>27.5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12</v>
      </c>
      <c r="C10" s="84" t="s">
        <v>149</v>
      </c>
      <c r="D10" s="84"/>
      <c r="E10" s="84"/>
      <c r="F10" s="84"/>
      <c r="G10" s="84"/>
    </row>
    <row r="11" spans="1:7" ht="12.75">
      <c r="A11" s="1" t="s">
        <v>12</v>
      </c>
      <c r="B11" s="11">
        <v>33.13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27.7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14.03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12.72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2.6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20.5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4.74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194.51999999999998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6.29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16.65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9.75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70.78999999999999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265.30999999999995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109.09000000000003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0.1496307692307692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0.054453846153846144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0.20408461538461534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1360</v>
      </c>
      <c r="C2" s="84"/>
      <c r="D2" s="84"/>
      <c r="E2" s="84"/>
      <c r="F2" s="84"/>
      <c r="G2" s="84"/>
    </row>
    <row r="3" spans="1:7" ht="12.75">
      <c r="A3" t="s">
        <v>89</v>
      </c>
      <c r="B3" s="12">
        <v>0.221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300.56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42.5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16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 t="s">
        <v>150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60.4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11.5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12.64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13.82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4.08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167.44000000000003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6.01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16.12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9.25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69.48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236.92000000000002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63.639999999999986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0.12311764705882355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0.05108823529411765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0.17420588235294118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17</v>
      </c>
      <c r="C2" s="84"/>
      <c r="D2" s="84"/>
      <c r="E2" s="84"/>
      <c r="F2" s="84"/>
      <c r="G2" s="84"/>
    </row>
    <row r="3" spans="1:7" ht="12.75">
      <c r="A3" t="s">
        <v>89</v>
      </c>
      <c r="B3" s="10">
        <v>12.14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206.38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12.25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22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21.37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7.3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12.89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14.24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2.29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93.84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6.08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16.36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9.75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70.28999999999999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164.13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42.25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5.5200000000000005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4.13470588235294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9.65470588235294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33</v>
      </c>
      <c r="C2" s="84"/>
      <c r="D2" s="84"/>
      <c r="E2" s="84"/>
      <c r="F2" s="84"/>
      <c r="G2" s="84"/>
    </row>
    <row r="3" spans="1:7" ht="12.75">
      <c r="A3" t="s">
        <v>89</v>
      </c>
      <c r="B3" s="12">
        <v>6.3</v>
      </c>
      <c r="C3" s="84" t="s">
        <v>151</v>
      </c>
      <c r="D3" s="84"/>
      <c r="E3" s="84"/>
      <c r="F3" s="84"/>
      <c r="G3" s="84"/>
    </row>
    <row r="4" spans="1:7" ht="12.75">
      <c r="A4" t="s">
        <v>28</v>
      </c>
      <c r="B4" s="2">
        <f>B2*B3</f>
        <v>207.9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31.5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26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1.5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10.38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5.1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13.74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15.13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8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2.78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114.12999999999998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6.22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17.68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9.73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71.72999999999999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185.85999999999996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22.04000000000005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3.458484848484848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2.1736363636363634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5.632121212121211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60</v>
      </c>
      <c r="C2" s="84"/>
      <c r="D2" s="84"/>
      <c r="E2" s="84"/>
      <c r="F2" s="84"/>
      <c r="G2" s="84"/>
    </row>
    <row r="3" spans="1:7" ht="12.75">
      <c r="A3" t="s">
        <v>89</v>
      </c>
      <c r="B3" s="12">
        <v>2.75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165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11.5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7.7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43.88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9.2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14.79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17.99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2.71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114.26999999999998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6.68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17.79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10.45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73.02000000000001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187.29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-22.289999999999992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1.9044999999999996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1.217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3.1214999999999997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900</v>
      </c>
      <c r="C2" s="84"/>
      <c r="D2" s="84"/>
      <c r="E2" s="84"/>
      <c r="F2" s="84"/>
      <c r="G2" s="84"/>
    </row>
    <row r="3" spans="1:7" ht="12.75">
      <c r="A3" t="s">
        <v>89</v>
      </c>
      <c r="B3" s="10">
        <v>0.233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209.70000000000002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13.2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15.5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30.32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0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12.84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14.23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2.31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94.9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6.07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16.33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9.73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70.22999999999999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165.13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44.57000000000002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0.10544444444444445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0.07803333333333332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0.18347777777777777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900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0.233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209.70000000000002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27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14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16.76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12.2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12.41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13.72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2.44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100.03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5.93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15.93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9.16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69.12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169.15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40.55000000000001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0.11114444444444445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0.07680000000000001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0.18794444444444444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1500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0.075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112.5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6.5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6.2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23.82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0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13.46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14.47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1.77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72.72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6.26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16.79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9.96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71.11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143.82999999999998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-31.329999999999984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0.04848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0.047406666666666666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0.09588666666666666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46</v>
      </c>
      <c r="C2" s="84"/>
      <c r="D2" s="84"/>
      <c r="E2" s="84"/>
      <c r="F2" s="84"/>
      <c r="G2" s="84"/>
    </row>
    <row r="3" spans="1:7" ht="12.75">
      <c r="A3" t="s">
        <v>90</v>
      </c>
      <c r="B3" s="12">
        <v>6.24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287.04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9.5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16.5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9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70.63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15.2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12.14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13.23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3.82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156.51999999999998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5.95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15.04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8.44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67.53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224.04999999999998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62.99000000000004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3.4026086956521735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1.4680434782608696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4.870652173913043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41</v>
      </c>
      <c r="C2" s="84"/>
      <c r="D2" s="84"/>
      <c r="E2" s="84"/>
      <c r="F2" s="84"/>
      <c r="G2" s="84"/>
    </row>
    <row r="3" spans="1:7" ht="12.75">
      <c r="A3" t="s">
        <v>30</v>
      </c>
      <c r="B3" s="12">
        <v>4.24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173.84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7.2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3.5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61.13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5.9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12.08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13.07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2.73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112.11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5.94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15.03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8.56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67.63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179.74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-5.900000000000006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2.734390243902439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1.6495121951219511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4.38390243902439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6"/>
      <c r="B1" s="47" t="s">
        <v>67</v>
      </c>
      <c r="C1" s="47" t="s">
        <v>69</v>
      </c>
      <c r="D1" s="47" t="s">
        <v>128</v>
      </c>
      <c r="E1" s="69" t="s">
        <v>77</v>
      </c>
      <c r="F1" s="47" t="s">
        <v>81</v>
      </c>
      <c r="G1" s="47" t="s">
        <v>82</v>
      </c>
      <c r="H1" s="48" t="s">
        <v>72</v>
      </c>
    </row>
    <row r="2" spans="1:8" ht="12.75">
      <c r="A2" s="49" t="s">
        <v>66</v>
      </c>
      <c r="B2" s="15" t="s">
        <v>68</v>
      </c>
      <c r="C2" s="15" t="s">
        <v>70</v>
      </c>
      <c r="D2" s="42" t="s">
        <v>129</v>
      </c>
      <c r="E2" s="70" t="s">
        <v>78</v>
      </c>
      <c r="F2" s="15" t="s">
        <v>78</v>
      </c>
      <c r="G2" s="15" t="s">
        <v>78</v>
      </c>
      <c r="H2" s="50" t="s">
        <v>71</v>
      </c>
    </row>
    <row r="3" spans="1:8" ht="12.75">
      <c r="A3" s="51" t="s">
        <v>52</v>
      </c>
      <c r="B3" s="41">
        <f>HRSW!B4</f>
        <v>249.20000000000002</v>
      </c>
      <c r="C3" s="41">
        <f>HRSW!B18</f>
        <v>139.11999999999998</v>
      </c>
      <c r="D3" s="16">
        <f>B3-C3</f>
        <v>110.08000000000004</v>
      </c>
      <c r="E3" s="18">
        <v>800</v>
      </c>
      <c r="F3" s="19">
        <f aca="true" t="shared" si="0" ref="F3:F19">B3*E3</f>
        <v>199360</v>
      </c>
      <c r="G3" s="19">
        <f aca="true" t="shared" si="1" ref="G3:G19">E3*C3</f>
        <v>111295.99999999999</v>
      </c>
      <c r="H3" s="29">
        <f>F3-G3</f>
        <v>88064.00000000001</v>
      </c>
    </row>
    <row r="4" spans="1:8" ht="12.75">
      <c r="A4" s="51" t="s">
        <v>53</v>
      </c>
      <c r="B4" s="41">
        <f>Durum!B4</f>
        <v>252.62</v>
      </c>
      <c r="C4" s="41">
        <f>Durum!B18</f>
        <v>137.05999999999997</v>
      </c>
      <c r="D4" s="16">
        <f aca="true" t="shared" si="2" ref="D4:D19">B4-C4</f>
        <v>115.56000000000003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1" t="s">
        <v>54</v>
      </c>
      <c r="B5" s="41">
        <f>Barley!B4</f>
        <v>278.15999999999997</v>
      </c>
      <c r="C5" s="41">
        <f>Barley!B18</f>
        <v>129.46</v>
      </c>
      <c r="D5" s="16">
        <f t="shared" si="2"/>
        <v>148.69999999999996</v>
      </c>
      <c r="E5" s="18">
        <v>400</v>
      </c>
      <c r="F5" s="19">
        <f t="shared" si="0"/>
        <v>111263.99999999999</v>
      </c>
      <c r="G5" s="19">
        <f t="shared" si="1"/>
        <v>51784</v>
      </c>
      <c r="H5" s="29">
        <f t="shared" si="3"/>
        <v>59479.999999999985</v>
      </c>
    </row>
    <row r="6" spans="1:8" ht="12.75">
      <c r="A6" s="51" t="s">
        <v>26</v>
      </c>
      <c r="B6" s="41">
        <f>Corn!B4</f>
        <v>342.86</v>
      </c>
      <c r="C6" s="41">
        <f>Corn!B18</f>
        <v>222.89</v>
      </c>
      <c r="D6" s="16">
        <f t="shared" si="2"/>
        <v>119.97000000000003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51" t="s">
        <v>25</v>
      </c>
      <c r="B7" s="41">
        <f>Soyb!B4</f>
        <v>283.75</v>
      </c>
      <c r="C7" s="41">
        <f>Soyb!B18</f>
        <v>135</v>
      </c>
      <c r="D7" s="16">
        <f t="shared" si="2"/>
        <v>148.75</v>
      </c>
      <c r="E7" s="18">
        <v>600</v>
      </c>
      <c r="F7" s="19">
        <f t="shared" si="0"/>
        <v>170250</v>
      </c>
      <c r="G7" s="19">
        <f t="shared" si="1"/>
        <v>81000</v>
      </c>
      <c r="H7" s="29">
        <f t="shared" si="3"/>
        <v>89250</v>
      </c>
    </row>
    <row r="8" spans="1:8" ht="12.75">
      <c r="A8" s="51" t="s">
        <v>87</v>
      </c>
      <c r="B8" s="41">
        <f>Drybean!B4</f>
        <v>311.15</v>
      </c>
      <c r="C8" s="41">
        <f>Drybean!B18</f>
        <v>171.95</v>
      </c>
      <c r="D8" s="16">
        <f t="shared" si="2"/>
        <v>139.2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1" t="s">
        <v>55</v>
      </c>
      <c r="B9" s="41">
        <f>Oil_SF!B4</f>
        <v>265.95</v>
      </c>
      <c r="C9" s="41">
        <f>Oil_SF!B18</f>
        <v>166.05</v>
      </c>
      <c r="D9" s="16">
        <f t="shared" si="2"/>
        <v>99.89999999999998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1" t="s">
        <v>56</v>
      </c>
      <c r="B10" s="41">
        <f>Conf_SF!B4</f>
        <v>374.4</v>
      </c>
      <c r="C10" s="41">
        <f>Conf_SF!B18</f>
        <v>194.51999999999998</v>
      </c>
      <c r="D10" s="16">
        <f t="shared" si="2"/>
        <v>179.88</v>
      </c>
      <c r="E10" s="18">
        <v>200</v>
      </c>
      <c r="F10" s="19">
        <f t="shared" si="0"/>
        <v>74880</v>
      </c>
      <c r="G10" s="19">
        <f t="shared" si="1"/>
        <v>38904</v>
      </c>
      <c r="H10" s="29">
        <f t="shared" si="3"/>
        <v>35976</v>
      </c>
    </row>
    <row r="11" spans="1:8" ht="12.75">
      <c r="A11" s="51" t="s">
        <v>57</v>
      </c>
      <c r="B11" s="41">
        <f>Canola!B4</f>
        <v>300.56</v>
      </c>
      <c r="C11" s="41">
        <f>Canola!B18</f>
        <v>167.44000000000003</v>
      </c>
      <c r="D11" s="16">
        <f t="shared" si="2"/>
        <v>133.11999999999998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1" t="s">
        <v>58</v>
      </c>
      <c r="B12" s="41">
        <f>Flax!B4</f>
        <v>206.38</v>
      </c>
      <c r="C12" s="41">
        <f>Flax!B18</f>
        <v>93.84</v>
      </c>
      <c r="D12" s="16">
        <f t="shared" si="2"/>
        <v>112.53999999999999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1" t="s">
        <v>61</v>
      </c>
      <c r="B13" s="41">
        <f>Peas!B4</f>
        <v>207.9</v>
      </c>
      <c r="C13" s="41">
        <f>Peas!B18</f>
        <v>114.12999999999998</v>
      </c>
      <c r="D13" s="16">
        <f t="shared" si="2"/>
        <v>93.77000000000002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1" t="s">
        <v>62</v>
      </c>
      <c r="B14" s="41">
        <f>Oats!B4</f>
        <v>165</v>
      </c>
      <c r="C14" s="41">
        <f>Oats!B18</f>
        <v>114.26999999999998</v>
      </c>
      <c r="D14" s="16">
        <f t="shared" si="2"/>
        <v>50.73000000000002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1" t="s">
        <v>59</v>
      </c>
      <c r="B15" s="41">
        <f>Mustard!B4</f>
        <v>209.70000000000002</v>
      </c>
      <c r="C15" s="41">
        <f>Mustard!B18</f>
        <v>94.9</v>
      </c>
      <c r="D15" s="16">
        <f t="shared" si="2"/>
        <v>114.80000000000001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1" t="s">
        <v>60</v>
      </c>
      <c r="B16" s="41">
        <f>Buckwht!B4</f>
        <v>209.70000000000002</v>
      </c>
      <c r="C16" s="41">
        <f>Buckwht!B18</f>
        <v>100.03</v>
      </c>
      <c r="D16" s="16">
        <f t="shared" si="2"/>
        <v>109.67000000000002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1" t="s">
        <v>63</v>
      </c>
      <c r="B17" s="41">
        <f>Millet!B4</f>
        <v>112.5</v>
      </c>
      <c r="C17" s="41">
        <f>Millet!B18</f>
        <v>72.72</v>
      </c>
      <c r="D17" s="16">
        <f t="shared" si="2"/>
        <v>39.78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1" t="s">
        <v>64</v>
      </c>
      <c r="B18" s="41">
        <f>'Wint.Wht'!B4</f>
        <v>287.04</v>
      </c>
      <c r="C18" s="41">
        <f>'Wint.Wht'!B18</f>
        <v>156.51999999999998</v>
      </c>
      <c r="D18" s="16">
        <f t="shared" si="2"/>
        <v>130.52000000000004</v>
      </c>
      <c r="E18" s="18">
        <v>200</v>
      </c>
      <c r="F18" s="19">
        <f t="shared" si="0"/>
        <v>57408.00000000001</v>
      </c>
      <c r="G18" s="19">
        <f t="shared" si="1"/>
        <v>31303.999999999996</v>
      </c>
      <c r="H18" s="29">
        <f t="shared" si="3"/>
        <v>26104.00000000001</v>
      </c>
    </row>
    <row r="19" spans="1:8" ht="12.75">
      <c r="A19" s="51" t="s">
        <v>65</v>
      </c>
      <c r="B19" s="41">
        <f>Rye!B4</f>
        <v>173.84</v>
      </c>
      <c r="C19" s="41">
        <f>Rye!B18</f>
        <v>112.11</v>
      </c>
      <c r="D19" s="43">
        <f t="shared" si="2"/>
        <v>61.730000000000004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83</v>
      </c>
      <c r="B20" s="14"/>
      <c r="C20" s="14"/>
      <c r="D20" s="14"/>
      <c r="E20" s="20">
        <f>SUM(E3:E19)</f>
        <v>2200</v>
      </c>
      <c r="F20" s="20">
        <f>SUM(F3:F19)</f>
        <v>613162</v>
      </c>
      <c r="G20" s="20">
        <f>SUM(G3:G19)</f>
        <v>314288</v>
      </c>
      <c r="H20" s="33">
        <f>SUM(H3:H19)</f>
        <v>298874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77" t="s">
        <v>51</v>
      </c>
      <c r="D22" s="77"/>
      <c r="E22" s="77"/>
      <c r="F22" s="3"/>
      <c r="G22" s="3"/>
      <c r="H22" s="3"/>
    </row>
    <row r="23" spans="1:8" ht="12.75">
      <c r="A23" s="52" t="s">
        <v>79</v>
      </c>
      <c r="B23" s="53"/>
      <c r="C23" s="53"/>
      <c r="D23" s="54"/>
      <c r="E23" s="53" t="s">
        <v>80</v>
      </c>
      <c r="F23" s="53"/>
      <c r="G23" s="53"/>
      <c r="H23" s="55"/>
    </row>
    <row r="24" spans="1:8" ht="12.75">
      <c r="A24" s="51" t="s">
        <v>88</v>
      </c>
      <c r="B24" s="4"/>
      <c r="C24" s="19">
        <f>F20</f>
        <v>613162</v>
      </c>
      <c r="D24" s="4"/>
      <c r="E24" s="4" t="s">
        <v>74</v>
      </c>
      <c r="F24" s="4"/>
      <c r="G24" s="16">
        <f>G20</f>
        <v>314288</v>
      </c>
      <c r="H24" s="56"/>
    </row>
    <row r="25" spans="1:8" ht="12.75">
      <c r="A25" s="78" t="s">
        <v>84</v>
      </c>
      <c r="B25" s="79"/>
      <c r="C25" s="61">
        <v>14300</v>
      </c>
      <c r="D25" s="62" t="s">
        <v>76</v>
      </c>
      <c r="E25" s="79" t="s">
        <v>131</v>
      </c>
      <c r="F25" s="79"/>
      <c r="G25" s="61">
        <v>41900</v>
      </c>
      <c r="H25" s="63" t="s">
        <v>76</v>
      </c>
    </row>
    <row r="26" spans="1:11" ht="12.75">
      <c r="A26" s="80"/>
      <c r="B26" s="76"/>
      <c r="C26" s="61">
        <v>0</v>
      </c>
      <c r="D26" s="4"/>
      <c r="E26" s="79" t="s">
        <v>73</v>
      </c>
      <c r="F26" s="79"/>
      <c r="G26" s="61">
        <v>83820</v>
      </c>
      <c r="H26" s="58"/>
      <c r="K26" s="64"/>
    </row>
    <row r="27" spans="1:8" ht="12.75">
      <c r="A27" s="80"/>
      <c r="B27" s="76"/>
      <c r="C27" s="61">
        <v>0</v>
      </c>
      <c r="D27" s="4"/>
      <c r="E27" s="79" t="s">
        <v>132</v>
      </c>
      <c r="F27" s="79"/>
      <c r="G27" s="61">
        <v>0</v>
      </c>
      <c r="H27" s="58"/>
    </row>
    <row r="28" spans="1:8" ht="12.75">
      <c r="A28" s="80"/>
      <c r="B28" s="76"/>
      <c r="C28" s="61">
        <v>0</v>
      </c>
      <c r="D28" s="4"/>
      <c r="E28" s="79" t="s">
        <v>75</v>
      </c>
      <c r="F28" s="79"/>
      <c r="G28" s="61">
        <v>0</v>
      </c>
      <c r="H28" s="58"/>
    </row>
    <row r="29" spans="1:8" ht="12.75">
      <c r="A29" s="80"/>
      <c r="B29" s="76"/>
      <c r="C29" s="61">
        <v>0</v>
      </c>
      <c r="D29" s="4"/>
      <c r="E29" s="76"/>
      <c r="F29" s="76"/>
      <c r="G29" s="61">
        <v>0</v>
      </c>
      <c r="H29" s="58"/>
    </row>
    <row r="30" spans="1:8" ht="12.75">
      <c r="A30" s="80"/>
      <c r="B30" s="76"/>
      <c r="C30" s="61">
        <v>0</v>
      </c>
      <c r="D30" s="4"/>
      <c r="E30" s="76"/>
      <c r="F30" s="76"/>
      <c r="G30" s="61">
        <v>0</v>
      </c>
      <c r="H30" s="58"/>
    </row>
    <row r="31" spans="1:8" ht="12.75">
      <c r="A31" s="80" t="s">
        <v>86</v>
      </c>
      <c r="B31" s="76"/>
      <c r="C31" s="65">
        <v>0</v>
      </c>
      <c r="D31" s="57"/>
      <c r="E31" s="76" t="s">
        <v>85</v>
      </c>
      <c r="F31" s="76"/>
      <c r="G31" s="65">
        <v>11000</v>
      </c>
      <c r="H31" s="58"/>
    </row>
    <row r="32" spans="1:8" ht="12.75">
      <c r="A32" s="51" t="s">
        <v>72</v>
      </c>
      <c r="B32" s="4"/>
      <c r="C32" s="19">
        <f>SUM(C24:C31)</f>
        <v>627462</v>
      </c>
      <c r="D32" s="4"/>
      <c r="E32" s="4" t="s">
        <v>72</v>
      </c>
      <c r="F32" s="4"/>
      <c r="G32" s="27">
        <f>SUM(G24:G31)</f>
        <v>451008</v>
      </c>
      <c r="H32" s="56"/>
    </row>
    <row r="33" spans="1:8" ht="12.75">
      <c r="A33" s="59" t="s">
        <v>130</v>
      </c>
      <c r="B33" s="3"/>
      <c r="C33" s="3"/>
      <c r="D33" s="3"/>
      <c r="E33" s="3"/>
      <c r="F33" s="3"/>
      <c r="G33" s="66">
        <f>C32-G32</f>
        <v>176454</v>
      </c>
      <c r="H33" s="60"/>
    </row>
    <row r="34" ht="12.75">
      <c r="G34" s="6"/>
    </row>
    <row r="35" spans="1:8" ht="12.75">
      <c r="A35" s="71" t="s">
        <v>152</v>
      </c>
      <c r="B35" s="81"/>
      <c r="C35" s="81"/>
      <c r="D35" s="81"/>
      <c r="E35" s="81"/>
      <c r="F35" s="67" t="s">
        <v>142</v>
      </c>
      <c r="G35" s="82"/>
      <c r="H35" s="82"/>
    </row>
    <row r="36" spans="3:6" ht="12.75">
      <c r="C36" s="68"/>
      <c r="D36" s="68"/>
      <c r="E36" s="68"/>
      <c r="F36" s="68"/>
    </row>
    <row r="37" spans="1:12" ht="12.75">
      <c r="A37" t="s">
        <v>31</v>
      </c>
      <c r="B37" s="83" t="s">
        <v>143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2:12" ht="12.75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40" ht="12.75">
      <c r="A40" t="s">
        <v>133</v>
      </c>
    </row>
    <row r="41" spans="1:12" ht="12.75">
      <c r="A41" s="24" t="s">
        <v>91</v>
      </c>
      <c r="B41" s="25" t="s">
        <v>92</v>
      </c>
      <c r="C41" s="25" t="s">
        <v>93</v>
      </c>
      <c r="D41" s="25" t="s">
        <v>94</v>
      </c>
      <c r="E41" s="25" t="s">
        <v>95</v>
      </c>
      <c r="F41" s="25" t="s">
        <v>96</v>
      </c>
      <c r="G41" s="25" t="s">
        <v>97</v>
      </c>
      <c r="H41" s="25" t="s">
        <v>98</v>
      </c>
      <c r="I41" s="25" t="s">
        <v>99</v>
      </c>
      <c r="J41" s="25" t="s">
        <v>100</v>
      </c>
      <c r="K41" s="25" t="s">
        <v>101</v>
      </c>
      <c r="L41" s="26" t="s">
        <v>102</v>
      </c>
    </row>
    <row r="42" spans="1:12" ht="12.75">
      <c r="A42" s="51" t="s">
        <v>52</v>
      </c>
      <c r="B42" s="27">
        <f>$E3*HRSW!$B7</f>
        <v>13200</v>
      </c>
      <c r="C42" s="27">
        <f>$E3*HRSW!$B8</f>
        <v>16000</v>
      </c>
      <c r="D42" s="27">
        <f>$E3*HRSW!$B9</f>
        <v>4400</v>
      </c>
      <c r="E42" s="27">
        <f>$E3*HRSW!$B10</f>
        <v>0</v>
      </c>
      <c r="F42" s="27">
        <f>$E3*HRSW!$B11</f>
        <v>39776</v>
      </c>
      <c r="G42" s="27">
        <f>$E3*HRSW!$B12</f>
        <v>9440</v>
      </c>
      <c r="H42" s="27">
        <f>$E3*HRSW!$B13</f>
        <v>9736</v>
      </c>
      <c r="I42" s="27">
        <f>$E3*HRSW!$B14</f>
        <v>10832</v>
      </c>
      <c r="J42" s="27">
        <f>$E3*HRSW!$B15</f>
        <v>0</v>
      </c>
      <c r="K42" s="27">
        <f>$E3*HRSW!$B16</f>
        <v>5200</v>
      </c>
      <c r="L42" s="28">
        <f>$E3*HRSW!$B17</f>
        <v>2712</v>
      </c>
    </row>
    <row r="43" spans="1:12" ht="12.75">
      <c r="A43" s="51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1" t="s">
        <v>54</v>
      </c>
      <c r="B44" s="19">
        <f>$E5*Barley!$B7</f>
        <v>4500</v>
      </c>
      <c r="C44" s="19">
        <f>$E5*Barley!$B8</f>
        <v>7400</v>
      </c>
      <c r="D44" s="19">
        <f>$E5*Barley!$B9</f>
        <v>600</v>
      </c>
      <c r="E44" s="19">
        <f>$E5*Barley!$B10</f>
        <v>0</v>
      </c>
      <c r="F44" s="19">
        <f>$E5*Barley!$B11</f>
        <v>20180</v>
      </c>
      <c r="G44" s="19">
        <f>$E5*Barley!$B12</f>
        <v>3400</v>
      </c>
      <c r="H44" s="19">
        <f>$E5*Barley!$B13</f>
        <v>5864</v>
      </c>
      <c r="I44" s="19">
        <f>$E5*Barley!$B14</f>
        <v>5976</v>
      </c>
      <c r="J44" s="19">
        <f>$E5*Barley!$B15</f>
        <v>0</v>
      </c>
      <c r="K44" s="19">
        <f>$E5*Barley!$B16</f>
        <v>2600</v>
      </c>
      <c r="L44" s="29">
        <f>$E5*Barley!$B17</f>
        <v>1264</v>
      </c>
    </row>
    <row r="45" spans="1:12" ht="12.75">
      <c r="A45" s="51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29">
        <f>$E6*Corn!$B17</f>
        <v>0</v>
      </c>
    </row>
    <row r="46" spans="1:12" ht="12.75">
      <c r="A46" s="51" t="s">
        <v>25</v>
      </c>
      <c r="B46" s="19">
        <f>$E7*Soyb!$B7</f>
        <v>30978</v>
      </c>
      <c r="C46" s="19">
        <f>$E7*Soyb!$B8</f>
        <v>8700</v>
      </c>
      <c r="D46" s="19">
        <f>$E7*Soyb!$B9</f>
        <v>0</v>
      </c>
      <c r="E46" s="19">
        <f>$E7*Soyb!$B10</f>
        <v>4200</v>
      </c>
      <c r="F46" s="19">
        <f>$E7*Soyb!$B11</f>
        <v>3168</v>
      </c>
      <c r="G46" s="19">
        <f>$E7*Soyb!$B12</f>
        <v>12540</v>
      </c>
      <c r="H46" s="19">
        <f>$E7*Soyb!$B13</f>
        <v>7254</v>
      </c>
      <c r="I46" s="19">
        <f>$E7*Soyb!$B14</f>
        <v>8286</v>
      </c>
      <c r="J46" s="19">
        <f>$E7*Soyb!$B15</f>
        <v>0</v>
      </c>
      <c r="K46" s="19">
        <f>$E7*Soyb!$B16</f>
        <v>3900</v>
      </c>
      <c r="L46" s="29">
        <f>$E7*Soyb!$B17</f>
        <v>1974</v>
      </c>
    </row>
    <row r="47" spans="1:12" ht="12.75">
      <c r="A47" s="51" t="s">
        <v>87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1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1" t="s">
        <v>56</v>
      </c>
      <c r="B49" s="19">
        <f>$E10*Conf_SF!$B7</f>
        <v>7920</v>
      </c>
      <c r="C49" s="19">
        <f>$E10*Conf_SF!$B8</f>
        <v>5500</v>
      </c>
      <c r="D49" s="19">
        <f>$E10*Conf_SF!$B9</f>
        <v>0</v>
      </c>
      <c r="E49" s="19">
        <f>$E10*Conf_SF!$B10</f>
        <v>2400</v>
      </c>
      <c r="F49" s="19">
        <f>$E10*Conf_SF!$B11</f>
        <v>6626.000000000001</v>
      </c>
      <c r="G49" s="19">
        <f>$E10*Conf_SF!$B12</f>
        <v>5540</v>
      </c>
      <c r="H49" s="19">
        <f>$E10*Conf_SF!$B13</f>
        <v>2806</v>
      </c>
      <c r="I49" s="19">
        <f>$E10*Conf_SF!$B14</f>
        <v>2544</v>
      </c>
      <c r="J49" s="19">
        <f>$E10*Conf_SF!$B15</f>
        <v>520</v>
      </c>
      <c r="K49" s="19">
        <f>$E10*Conf_SF!$B16</f>
        <v>4100</v>
      </c>
      <c r="L49" s="29">
        <f>$E10*Conf_SF!$B17</f>
        <v>948</v>
      </c>
    </row>
    <row r="50" spans="1:12" ht="12.75">
      <c r="A50" s="51" t="s">
        <v>57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1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1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1" t="s">
        <v>62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1" t="s">
        <v>59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1" t="s">
        <v>60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1" t="s">
        <v>63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1" t="s">
        <v>64</v>
      </c>
      <c r="B57" s="30">
        <f>$E18*'Wint.Wht'!$B7</f>
        <v>1900</v>
      </c>
      <c r="C57" s="30">
        <f>$E18*'Wint.Wht'!$B8</f>
        <v>3300</v>
      </c>
      <c r="D57" s="30">
        <f>$E18*'Wint.Wht'!$B9</f>
        <v>1800</v>
      </c>
      <c r="E57" s="30">
        <f>$E18*'Wint.Wht'!$B10</f>
        <v>0</v>
      </c>
      <c r="F57" s="30">
        <f>$E18*'Wint.Wht'!$B11</f>
        <v>14126</v>
      </c>
      <c r="G57" s="30">
        <f>$E18*'Wint.Wht'!$B12</f>
        <v>3040</v>
      </c>
      <c r="H57" s="30">
        <f>$E18*'Wint.Wht'!$B13</f>
        <v>2428</v>
      </c>
      <c r="I57" s="30">
        <f>$E18*'Wint.Wht'!$B14</f>
        <v>2646</v>
      </c>
      <c r="J57" s="30">
        <f>$E18*'Wint.Wht'!$B15</f>
        <v>0</v>
      </c>
      <c r="K57" s="30">
        <f>$E18*'Wint.Wht'!$B16</f>
        <v>1300</v>
      </c>
      <c r="L57" s="31">
        <f>$E18*'Wint.Wht'!$B17</f>
        <v>764</v>
      </c>
    </row>
    <row r="58" spans="1:12" ht="12.75">
      <c r="A58" s="51" t="s">
        <v>65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83</v>
      </c>
      <c r="B59" s="20">
        <f aca="true" t="shared" si="4" ref="B59:L59">SUM(B42:B58)</f>
        <v>58498</v>
      </c>
      <c r="C59" s="20">
        <f t="shared" si="4"/>
        <v>40900</v>
      </c>
      <c r="D59" s="20">
        <f t="shared" si="4"/>
        <v>6800</v>
      </c>
      <c r="E59" s="20">
        <f t="shared" si="4"/>
        <v>6600</v>
      </c>
      <c r="F59" s="20">
        <f t="shared" si="4"/>
        <v>83876</v>
      </c>
      <c r="G59" s="20">
        <f t="shared" si="4"/>
        <v>33960</v>
      </c>
      <c r="H59" s="20">
        <f t="shared" si="4"/>
        <v>28088</v>
      </c>
      <c r="I59" s="20">
        <f t="shared" si="4"/>
        <v>30284</v>
      </c>
      <c r="J59" s="20">
        <f t="shared" si="4"/>
        <v>520</v>
      </c>
      <c r="K59" s="20">
        <f t="shared" si="4"/>
        <v>17100</v>
      </c>
      <c r="L59" s="33">
        <f t="shared" si="4"/>
        <v>7662</v>
      </c>
    </row>
    <row r="60" spans="1:12" ht="12.75">
      <c r="A60" s="32" t="s">
        <v>103</v>
      </c>
      <c r="B60" s="20"/>
      <c r="C60" s="33"/>
      <c r="D60" s="34">
        <f>SUM(B59:L59)</f>
        <v>314288</v>
      </c>
      <c r="E60" s="21"/>
      <c r="F60" s="21"/>
      <c r="G60" s="21"/>
      <c r="H60" s="21"/>
      <c r="I60" s="21"/>
      <c r="J60" s="21"/>
      <c r="K60" s="21"/>
      <c r="L60" s="21"/>
    </row>
  </sheetData>
  <sheetProtection sheet="1" objects="1" scenarios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35</v>
      </c>
      <c r="C2" s="84"/>
      <c r="D2" s="84"/>
      <c r="E2" s="84"/>
      <c r="F2" s="84"/>
      <c r="G2" s="84"/>
    </row>
    <row r="3" spans="1:7" ht="12.75">
      <c r="A3" t="s">
        <v>89</v>
      </c>
      <c r="B3" s="12">
        <v>7.12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249.20000000000002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16.5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20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4" t="s">
        <v>144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 t="s">
        <v>145</v>
      </c>
      <c r="D10" s="84"/>
      <c r="E10" s="84"/>
      <c r="F10" s="84"/>
      <c r="G10" s="84"/>
    </row>
    <row r="11" spans="1:7" ht="12.75">
      <c r="A11" s="1" t="s">
        <v>12</v>
      </c>
      <c r="B11" s="11">
        <v>49.72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11.8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12.17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13.54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3.39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139.11999999999998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5.96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15.29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8.8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68.15</v>
      </c>
      <c r="C25" s="84"/>
      <c r="D25" s="84"/>
      <c r="E25" s="84"/>
      <c r="F25" s="84"/>
      <c r="G25" s="84"/>
    </row>
    <row r="26" spans="2:7" ht="12.75" customHeight="1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207.26999999999998</v>
      </c>
      <c r="C27" s="84"/>
      <c r="D27" s="84"/>
      <c r="E27" s="84"/>
      <c r="F27" s="84"/>
      <c r="G27" s="84"/>
    </row>
    <row r="28" spans="2:7" ht="12.75" customHeight="1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41.930000000000035</v>
      </c>
      <c r="C29" s="84"/>
      <c r="D29" s="84"/>
      <c r="E29" s="84"/>
      <c r="F29" s="84"/>
      <c r="G29" s="84"/>
    </row>
    <row r="30" spans="2:7" ht="12.75" customHeight="1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3.974857142857142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1.9471428571428573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5.922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6:G6"/>
    <mergeCell ref="C7:G7"/>
    <mergeCell ref="C8:G8"/>
    <mergeCell ref="C9:G9"/>
    <mergeCell ref="C2:G2"/>
    <mergeCell ref="C3:G3"/>
    <mergeCell ref="C4:G4"/>
    <mergeCell ref="C5:G5"/>
    <mergeCell ref="C14:G14"/>
    <mergeCell ref="C15:G15"/>
    <mergeCell ref="C16:G16"/>
    <mergeCell ref="C17:G17"/>
    <mergeCell ref="C10:G10"/>
    <mergeCell ref="C11:G11"/>
    <mergeCell ref="C12:G12"/>
    <mergeCell ref="C13:G13"/>
    <mergeCell ref="C22:G22"/>
    <mergeCell ref="C23:G23"/>
    <mergeCell ref="C24:G24"/>
    <mergeCell ref="C25:G25"/>
    <mergeCell ref="C18:G18"/>
    <mergeCell ref="C19:G19"/>
    <mergeCell ref="C20:G20"/>
    <mergeCell ref="C21:G21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34</v>
      </c>
      <c r="C2" s="84"/>
      <c r="D2" s="84"/>
      <c r="E2" s="84"/>
      <c r="F2" s="84"/>
      <c r="G2" s="84"/>
    </row>
    <row r="3" spans="1:7" ht="12.75">
      <c r="A3" t="s">
        <v>89</v>
      </c>
      <c r="B3" s="12">
        <v>7.43</v>
      </c>
      <c r="C3" s="84" t="s">
        <v>134</v>
      </c>
      <c r="D3" s="84"/>
      <c r="E3" s="84"/>
      <c r="F3" s="84"/>
      <c r="G3" s="84"/>
    </row>
    <row r="4" spans="1:7" ht="12.75">
      <c r="A4" t="s">
        <v>28</v>
      </c>
      <c r="B4" s="2">
        <f>B2*B3</f>
        <v>252.62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15.75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20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4" t="s">
        <v>144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 t="s">
        <v>145</v>
      </c>
      <c r="D10" s="84"/>
      <c r="E10" s="84"/>
      <c r="F10" s="84"/>
      <c r="G10" s="84"/>
    </row>
    <row r="11" spans="1:7" ht="12.75">
      <c r="A11" s="1" t="s">
        <v>12</v>
      </c>
      <c r="B11" s="11">
        <v>47.82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12.5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12.13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13.52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3.34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137.05999999999997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5.94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15.26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8.78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68.08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205.14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47.48000000000002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4.0311764705882345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2.0023529411764707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6.033529411764706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57</v>
      </c>
      <c r="C2" s="84"/>
      <c r="D2" s="84"/>
      <c r="E2" s="84"/>
      <c r="F2" s="84"/>
      <c r="G2" s="84"/>
    </row>
    <row r="3" spans="1:7" ht="12.75">
      <c r="A3" t="s">
        <v>89</v>
      </c>
      <c r="B3" s="12">
        <v>4.88</v>
      </c>
      <c r="C3" s="84" t="s">
        <v>155</v>
      </c>
      <c r="D3" s="84"/>
      <c r="E3" s="84"/>
      <c r="F3" s="84"/>
      <c r="G3" s="84"/>
    </row>
    <row r="4" spans="1:7" ht="12.75">
      <c r="A4" t="s">
        <v>28</v>
      </c>
      <c r="B4" s="2">
        <f>B2*B3</f>
        <v>278.15999999999997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11.25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18.5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1.5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50.45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8.5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14.66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14.94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3.16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129.46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6.64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17.69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72.83000000000001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202.29000000000002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75.86999999999995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2.2712280701754386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1.2777192982456143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3.548947368421053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79</v>
      </c>
      <c r="C2" s="84"/>
      <c r="D2" s="84"/>
      <c r="E2" s="84"/>
      <c r="F2" s="84"/>
      <c r="G2" s="84"/>
    </row>
    <row r="3" spans="1:7" ht="12.75">
      <c r="A3" t="s">
        <v>89</v>
      </c>
      <c r="B3" s="12">
        <v>4.34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342.86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58.05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14.5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59.84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29.2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18.21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15.35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15.8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5.44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222.89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7.5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22.71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12.76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81.07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303.96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38.900000000000034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2.821392405063291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1.0262025316455696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3.8475949367088607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25</v>
      </c>
      <c r="C2" s="84"/>
      <c r="D2" s="84"/>
      <c r="E2" s="84"/>
      <c r="F2" s="84"/>
      <c r="G2" s="84"/>
    </row>
    <row r="3" spans="1:7" ht="12.75">
      <c r="A3" t="s">
        <v>89</v>
      </c>
      <c r="B3" s="12">
        <v>11.35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283.75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51.63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14.5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7</v>
      </c>
      <c r="C10" s="84" t="s">
        <v>146</v>
      </c>
      <c r="D10" s="84"/>
      <c r="E10" s="84"/>
      <c r="F10" s="84"/>
      <c r="G10" s="84"/>
    </row>
    <row r="11" spans="1:7" ht="12.75">
      <c r="A11" s="1" t="s">
        <v>12</v>
      </c>
      <c r="B11" s="11">
        <v>5.28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20.9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12.09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13.81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3.29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135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5.91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15.82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8.96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68.79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203.79000000000002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79.95999999999998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5.4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2.7516000000000003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8.1516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1270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0.245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311.15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39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36</v>
      </c>
      <c r="C8" s="84" t="s">
        <v>147</v>
      </c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32.75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21.6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17.61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16.3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4.5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4.19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171.95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6.71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20.51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11.74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77.06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249.01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62.139999999999986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0.13539370078740157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0.06067716535433071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0.19607086614173228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1350</v>
      </c>
      <c r="C2" s="84"/>
      <c r="D2" s="84"/>
      <c r="E2" s="84"/>
      <c r="F2" s="84"/>
      <c r="G2" s="84"/>
    </row>
    <row r="3" spans="1:7" ht="12.75">
      <c r="A3" t="s">
        <v>89</v>
      </c>
      <c r="B3" s="10">
        <v>0.197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265.95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28.6</v>
      </c>
      <c r="C7" s="87" t="s">
        <v>153</v>
      </c>
      <c r="D7" s="84"/>
      <c r="E7" s="84"/>
      <c r="F7" s="84"/>
      <c r="G7" s="84"/>
    </row>
    <row r="8" spans="1:7" ht="12.75">
      <c r="A8" s="1" t="s">
        <v>9</v>
      </c>
      <c r="B8" s="11">
        <v>27.5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6</v>
      </c>
      <c r="C10" s="84" t="s">
        <v>148</v>
      </c>
      <c r="D10" s="84"/>
      <c r="E10" s="84"/>
      <c r="F10" s="84"/>
      <c r="G10" s="84"/>
    </row>
    <row r="11" spans="1:7" ht="12.75">
      <c r="A11" s="1" t="s">
        <v>12</v>
      </c>
      <c r="B11" s="11">
        <v>35.05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21.8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14.1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12.75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2.7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13.5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4.05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166.05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6.32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16.7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9.78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38.1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70.9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236.95000000000002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28.99999999999997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0.12300000000000001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0.05251851851851852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0.17551851851851852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2009-12-11T22:45:59Z</cp:lastPrinted>
  <dcterms:created xsi:type="dcterms:W3CDTF">2005-01-10T15:34:54Z</dcterms:created>
  <dcterms:modified xsi:type="dcterms:W3CDTF">2010-12-15T17:02:32Z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