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8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Lentil" sheetId="15" r:id="rId15"/>
    <sheet name="Mustard" sheetId="16" r:id="rId16"/>
    <sheet name="Buckwht" sheetId="17" r:id="rId17"/>
    <sheet name="Millet" sheetId="18" r:id="rId18"/>
    <sheet name="Wint.Wht" sheetId="19" r:id="rId19"/>
    <sheet name="Rye" sheetId="20" r:id="rId20"/>
  </sheets>
  <definedNames>
    <definedName name="_xlnm.Print_Area" localSheetId="1">'Cashflow'!$A$1:$L$60</definedName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<sst xmlns="http://schemas.openxmlformats.org/spreadsheetml/2006/main" count="716" uniqueCount="163">
  <si>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</si>
  <si>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</si>
  <si>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</si>
  <si>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</si>
  <si>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</si>
  <si>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</si>
  <si>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</si>
  <si>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</si>
  <si>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</si>
  <si>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</si>
  <si>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</si>
  <si>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</si>
  <si>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</si>
  <si>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</si>
  <si>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</si>
  <si>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</si>
  <si>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</si>
  <si>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</si>
  <si>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</si>
  <si>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</si>
  <si>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</si>
  <si>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</si>
  <si>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</si>
  <si>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</si>
  <si>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</si>
  <si>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</si>
  <si>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</si>
  <si>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</si>
  <si>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</si>
  <si>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</si>
  <si>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</si>
  <si>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</si>
  <si>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</si>
  <si>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</si>
  <si>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</si>
  <si>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</si>
  <si>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</si>
  <si>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</si>
  <si>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</si>
  <si>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</si>
  <si>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</si>
  <si>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</si>
  <si>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</si>
  <si>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</si>
  <si>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</si>
  <si>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</si>
  <si>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LENTILS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</si>
  <si>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</si>
  <si>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</si>
  <si>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</si>
  <si>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</si>
  <si>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</si>
  <si>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</si>
  <si>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</si>
  <si>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</si>
  <si>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</si>
  <si>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</si>
  <si>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</si>
  <si>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</si>
  <si>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</si>
  <si>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</si>
  <si>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</si>
  <si>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</si>
  <si>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</si>
  <si>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Lentils</t>
  </si>
  <si>
    <t>Millet</t>
  </si>
  <si>
    <t>Wint.Wht</t>
  </si>
  <si>
    <t>Rye</t>
  </si>
  <si>
    <t>CROP</t>
  </si>
  <si>
    <t>Mkt &amp; LDP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</si>
  <si>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</si>
  <si>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</si>
  <si>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</si>
  <si>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</si>
  <si>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</si>
  <si>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</si>
  <si>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</si>
  <si>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</si>
  <si>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</si>
  <si>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</si>
  <si>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</si>
  <si>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</si>
  <si>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</si>
  <si>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</si>
  <si>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</si>
  <si>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</si>
  <si>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</si>
  <si>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</si>
  <si>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</si>
  <si>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Drybeans</t>
  </si>
  <si>
    <t>Market &amp; LDP Rev.</t>
  </si>
  <si>
    <t xml:space="preserve">  Market Price + LDP:</t>
  </si>
  <si>
    <t xml:space="preserve">  Market Price LDP: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</si>
  <si>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</si>
  <si>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</si>
  <si>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</si>
  <si>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</si>
  <si>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</si>
  <si>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</si>
  <si>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</si>
  <si>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</si>
  <si>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</si>
  <si>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</si>
  <si>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</si>
  <si>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</si>
  <si>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</si>
  <si>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</si>
  <si>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</si>
  <si>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</si>
  <si>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</si>
  <si>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</si>
  <si>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</si>
  <si>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</si>
  <si>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</si>
  <si>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</si>
  <si>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</si>
  <si>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</si>
  <si>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the whole farm cashflow.  This worksheet consists of three tables.  The first table lists the market and LDP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</si>
  <si>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</si>
  <si>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</si>
  <si>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</si>
  <si>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</si>
  <si>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</si>
  <si>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</si>
  <si>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</si>
  <si>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</si>
  <si>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</si>
  <si>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</si>
  <si>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</si>
  <si>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</si>
  <si>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</si>
  <si>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</si>
  <si>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Cash available for family living, SE &amp; income taxes and investment</t>
  </si>
  <si>
    <t>Machinery P &amp; I Pmts</t>
  </si>
  <si>
    <t>Land P &amp; I Pmts</t>
  </si>
  <si>
    <t>Summary of Direct Costs</t>
  </si>
  <si>
    <t>Milling quality price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</si>
  <si>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</si>
  <si>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</si>
  <si>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</si>
  <si>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</si>
  <si>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</si>
  <si>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</si>
  <si>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t>North Dakota 2010 Projected Crop Budgets - North Central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</si>
  <si>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</si>
  <si>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Date:</t>
  </si>
  <si>
    <t>See direct cost summary below.</t>
  </si>
  <si>
    <t>Seed treatment and early season foliar fungicide</t>
  </si>
  <si>
    <t>Malt price, feed quality occurs 35%, price est. is $2.80</t>
  </si>
  <si>
    <t>Soybean aphid &amp; spider mite insect would be about $8</t>
  </si>
  <si>
    <t>Includes dessicant prior to straight cutting</t>
  </si>
  <si>
    <t>Fungicide for rust would cost $4 plus application</t>
  </si>
  <si>
    <t>Spraying for head feeding insects</t>
  </si>
  <si>
    <t>Two sprayings for head feeding insects</t>
  </si>
  <si>
    <t>Fungicide for white mold would cost about $18</t>
  </si>
  <si>
    <t>Food quality price</t>
  </si>
  <si>
    <t>Includes pre-harvest dessicant</t>
  </si>
  <si>
    <t>Fungicide treatment for ascochyta would be about $16</t>
  </si>
  <si>
    <t>Insecticide seed treatment for flea beetles</t>
  </si>
  <si>
    <t>Name:</t>
  </si>
  <si>
    <t>Wheat midge &amp; cereal grain aphid insect. would be $6</t>
  </si>
  <si>
    <t>Only available by written agreement in some counties.</t>
  </si>
  <si>
    <t>Includes seed treatment for wireworn &amp; flea beetle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</si>
</sst>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5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Font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21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50" fillId="0" borderId="0" xfId="0" applyFont="1" applyBorder="1" applyAlignment="1" quotePrefix="1">
      <alignment/>
    </xf>
    <xf numFmtId="0" fontId="50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0" fillId="33" borderId="17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0" fillId="0" borderId="19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50" fillId="0" borderId="10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7109375" style="0" customWidth="1"/>
  </cols>
  <sheetData>
    <row r="1" spans="1:10" ht="15.75">
      <c r="A1" s="71" t="s">
        <v>143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2.75">
      <c r="A2" s="72" t="s">
        <v>106</v>
      </c>
      <c r="B2" s="72"/>
      <c r="C2" s="72"/>
      <c r="D2" s="72"/>
      <c r="E2" s="72"/>
      <c r="F2" s="72"/>
      <c r="G2" s="72"/>
      <c r="H2" s="72"/>
      <c r="I2" s="72"/>
      <c r="J2" s="72"/>
    </row>
    <row r="3" spans="1:8" ht="12.75">
      <c r="A3" s="40"/>
      <c r="B3" s="41"/>
      <c r="C3" s="42"/>
      <c r="D3" s="42"/>
      <c r="E3" s="42"/>
      <c r="F3" s="41"/>
      <c r="G3" s="41"/>
      <c r="H3" s="41"/>
    </row>
    <row r="4" spans="1:8" ht="12.75">
      <c r="A4" s="70" t="s">
        <v>107</v>
      </c>
      <c r="B4" s="43"/>
      <c r="C4" s="43"/>
      <c r="D4" s="43"/>
      <c r="E4" s="43"/>
      <c r="F4" s="43"/>
      <c r="G4" s="43"/>
      <c r="H4" s="43"/>
    </row>
    <row r="5" spans="1:8" ht="12.75">
      <c r="A5" s="18" t="s">
        <v>108</v>
      </c>
      <c r="B5" s="43"/>
      <c r="C5" s="43"/>
      <c r="D5" s="43"/>
      <c r="E5" s="43"/>
      <c r="F5" s="43"/>
      <c r="G5" s="43"/>
      <c r="H5" s="43"/>
    </row>
    <row r="6" spans="1:8" ht="12.75">
      <c r="A6" s="18" t="s">
        <v>109</v>
      </c>
      <c r="B6" s="43"/>
      <c r="C6" s="43"/>
      <c r="D6" s="43"/>
      <c r="E6" s="43"/>
      <c r="F6" s="43"/>
      <c r="G6" s="43"/>
      <c r="H6" s="43"/>
    </row>
    <row r="7" spans="1:8" ht="12.75">
      <c r="A7" s="18" t="s">
        <v>110</v>
      </c>
      <c r="B7" s="43"/>
      <c r="C7" s="43"/>
      <c r="D7" s="43"/>
      <c r="E7" s="43"/>
      <c r="F7" s="43"/>
      <c r="G7" s="43"/>
      <c r="H7" s="43"/>
    </row>
    <row r="8" spans="1:8" ht="12.75">
      <c r="A8" s="18" t="s">
        <v>111</v>
      </c>
      <c r="B8" s="43"/>
      <c r="C8" s="43"/>
      <c r="D8" s="43"/>
      <c r="E8" s="43"/>
      <c r="F8" s="43"/>
      <c r="G8" s="43"/>
      <c r="H8" s="43"/>
    </row>
    <row r="9" spans="1:8" ht="12.75">
      <c r="A9" s="18" t="s">
        <v>112</v>
      </c>
      <c r="B9" s="43"/>
      <c r="C9" s="43"/>
      <c r="D9" s="43"/>
      <c r="E9" s="43"/>
      <c r="F9" s="43"/>
      <c r="G9" s="43"/>
      <c r="H9" s="43"/>
    </row>
    <row r="10" spans="1:8" ht="12.75">
      <c r="A10" s="18" t="s">
        <v>113</v>
      </c>
      <c r="B10" s="43"/>
      <c r="C10" s="43"/>
      <c r="D10" s="43"/>
      <c r="E10" s="43"/>
      <c r="F10" s="43"/>
      <c r="G10" s="43"/>
      <c r="H10" s="43"/>
    </row>
    <row r="11" spans="1:8" ht="12.75">
      <c r="A11" s="18" t="s">
        <v>114</v>
      </c>
      <c r="B11" s="43"/>
      <c r="C11" s="43"/>
      <c r="D11" s="43"/>
      <c r="E11" s="43"/>
      <c r="F11" s="43"/>
      <c r="G11" s="43"/>
      <c r="H11" s="43"/>
    </row>
    <row r="12" spans="1:8" ht="12.75">
      <c r="A12" s="18"/>
      <c r="B12" s="43"/>
      <c r="C12" s="43"/>
      <c r="D12" s="43"/>
      <c r="E12" s="43"/>
      <c r="F12" s="43"/>
      <c r="G12" s="43"/>
      <c r="H12" s="43"/>
    </row>
    <row r="13" spans="1:8" ht="12.75">
      <c r="A13" s="70" t="s">
        <v>115</v>
      </c>
      <c r="B13" s="44"/>
      <c r="C13" s="44"/>
      <c r="D13" s="43"/>
      <c r="E13" s="43"/>
      <c r="F13" s="43"/>
      <c r="G13" s="43"/>
      <c r="H13" s="43"/>
    </row>
    <row r="14" spans="1:8" ht="12.75">
      <c r="A14" s="18" t="s">
        <v>116</v>
      </c>
      <c r="B14" s="43"/>
      <c r="C14" s="43"/>
      <c r="D14" s="43"/>
      <c r="E14" s="43"/>
      <c r="F14" s="43"/>
      <c r="G14" s="43"/>
      <c r="H14" s="43"/>
    </row>
    <row r="15" spans="1:8" ht="12.75">
      <c r="A15" s="18" t="s">
        <v>117</v>
      </c>
      <c r="B15" s="43"/>
      <c r="C15" s="43"/>
      <c r="D15" s="43"/>
      <c r="E15" s="43"/>
      <c r="F15" s="43"/>
      <c r="G15" s="43"/>
      <c r="H15" s="43"/>
    </row>
    <row r="16" spans="1:8" ht="12.75">
      <c r="A16" s="18" t="s">
        <v>118</v>
      </c>
      <c r="B16" s="43"/>
      <c r="C16" s="43"/>
      <c r="D16" s="43"/>
      <c r="E16" s="43"/>
      <c r="F16" s="43"/>
      <c r="G16" s="43"/>
      <c r="H16" s="43"/>
    </row>
    <row r="17" spans="1:8" ht="12.75">
      <c r="A17" s="18" t="s">
        <v>119</v>
      </c>
      <c r="B17" s="43"/>
      <c r="C17" s="43"/>
      <c r="D17" s="43"/>
      <c r="E17" s="43"/>
      <c r="F17" s="43"/>
      <c r="G17" s="43"/>
      <c r="H17" s="43"/>
    </row>
    <row r="18" spans="1:8" ht="12.75">
      <c r="A18" s="50" t="s">
        <v>144</v>
      </c>
      <c r="B18" s="43"/>
      <c r="C18" s="43"/>
      <c r="D18" s="43"/>
      <c r="E18" s="43"/>
      <c r="F18" s="43"/>
      <c r="G18" s="43"/>
      <c r="H18" s="43"/>
    </row>
    <row r="19" spans="1:8" ht="12.75">
      <c r="A19" s="18" t="s">
        <v>120</v>
      </c>
      <c r="B19" s="43"/>
      <c r="C19" s="43"/>
      <c r="E19" s="43"/>
      <c r="F19" s="43"/>
      <c r="G19" s="43"/>
      <c r="H19" s="43"/>
    </row>
    <row r="20" spans="1:8" ht="12.75">
      <c r="A20" s="18" t="s">
        <v>121</v>
      </c>
      <c r="B20" s="43"/>
      <c r="C20" s="43"/>
      <c r="D20" s="43"/>
      <c r="E20" s="43"/>
      <c r="F20" s="43"/>
      <c r="G20" s="43"/>
      <c r="H20" s="43"/>
    </row>
    <row r="21" spans="1:8" ht="12.75">
      <c r="A21" s="18" t="s">
        <v>122</v>
      </c>
      <c r="B21" s="43"/>
      <c r="C21" s="43"/>
      <c r="D21" s="43"/>
      <c r="E21" s="43"/>
      <c r="F21" s="43"/>
      <c r="G21" s="43"/>
      <c r="H21" s="43"/>
    </row>
    <row r="22" spans="1:8" ht="12.75">
      <c r="A22" s="18" t="s">
        <v>123</v>
      </c>
      <c r="B22" s="43"/>
      <c r="C22" s="43"/>
      <c r="D22" s="43"/>
      <c r="E22" s="43"/>
      <c r="F22" s="43"/>
      <c r="G22" s="43"/>
      <c r="H22" s="43"/>
    </row>
    <row r="23" spans="2:8" ht="12.75">
      <c r="B23" s="43"/>
      <c r="C23" s="43"/>
      <c r="D23" s="43"/>
      <c r="E23" s="43"/>
      <c r="F23" s="43"/>
      <c r="G23" s="43"/>
      <c r="H23" s="43"/>
    </row>
    <row r="24" spans="1:8" ht="12.75">
      <c r="A24" s="70" t="s">
        <v>124</v>
      </c>
      <c r="B24" s="43"/>
      <c r="C24" s="43"/>
      <c r="D24" s="43"/>
      <c r="E24" s="43"/>
      <c r="F24" s="43"/>
      <c r="G24" s="43"/>
      <c r="H24" s="43"/>
    </row>
    <row r="25" spans="1:8" ht="12.75">
      <c r="A25" s="18" t="s">
        <v>125</v>
      </c>
      <c r="B25" s="43"/>
      <c r="C25" s="43"/>
      <c r="D25" s="43"/>
      <c r="E25" s="43"/>
      <c r="F25" s="43"/>
      <c r="G25" s="43"/>
      <c r="H25" s="43"/>
    </row>
    <row r="26" spans="1:8" ht="12.75" customHeight="1">
      <c r="A26" s="18" t="s">
        <v>126</v>
      </c>
      <c r="B26" s="43"/>
      <c r="C26" s="43"/>
      <c r="D26" s="43"/>
      <c r="E26" s="43"/>
      <c r="F26" s="43"/>
      <c r="G26" s="43"/>
      <c r="H26" s="43"/>
    </row>
    <row r="27" spans="1:8" ht="12.75">
      <c r="A27" s="18" t="s">
        <v>127</v>
      </c>
      <c r="B27" s="43"/>
      <c r="C27" s="43"/>
      <c r="D27" s="43"/>
      <c r="E27" s="43"/>
      <c r="F27" s="43"/>
      <c r="G27" s="43"/>
      <c r="H27" s="43"/>
    </row>
    <row r="28" spans="1:8" ht="13.5">
      <c r="A28" s="18" t="s">
        <v>128</v>
      </c>
      <c r="B28" s="43"/>
      <c r="C28" s="43"/>
      <c r="D28" s="43"/>
      <c r="E28" s="43"/>
      <c r="F28" s="43"/>
      <c r="G28" s="43"/>
      <c r="H28" s="43"/>
    </row>
    <row r="29" spans="1:8" ht="12.75">
      <c r="A29" s="41"/>
      <c r="B29" s="41"/>
      <c r="C29" s="41"/>
      <c r="D29" s="41"/>
      <c r="E29" s="41"/>
      <c r="F29" s="41"/>
      <c r="G29" s="41"/>
      <c r="H29" s="41"/>
    </row>
    <row r="30" spans="1:8" ht="12.75">
      <c r="A30" s="41" t="s">
        <v>129</v>
      </c>
      <c r="B30" s="41"/>
      <c r="C30" s="41"/>
      <c r="D30" s="41"/>
      <c r="E30" s="41"/>
      <c r="F30" s="41"/>
      <c r="G30" s="41"/>
      <c r="H30" s="41"/>
    </row>
    <row r="31" spans="1:8" ht="12.75">
      <c r="A31" s="41"/>
      <c r="B31" s="41"/>
      <c r="C31" s="41"/>
      <c r="D31" s="41"/>
      <c r="E31" s="41"/>
      <c r="F31" s="41"/>
      <c r="G31" s="41"/>
      <c r="H31" s="41"/>
    </row>
    <row r="32" spans="1:8" ht="12.75">
      <c r="A32" s="49" t="s">
        <v>137</v>
      </c>
      <c r="B32" s="41" t="s">
        <v>138</v>
      </c>
      <c r="C32" s="41"/>
      <c r="D32" s="45"/>
      <c r="E32" s="41" t="s">
        <v>139</v>
      </c>
      <c r="F32" s="41"/>
      <c r="G32" s="41"/>
      <c r="H32" s="41"/>
    </row>
    <row r="33" spans="1:11" ht="12.75">
      <c r="A33" s="41" t="s">
        <v>140</v>
      </c>
      <c r="B33" s="73" t="s">
        <v>141</v>
      </c>
      <c r="C33" s="74"/>
      <c r="D33" s="74"/>
      <c r="E33" s="74"/>
      <c r="F33" s="74"/>
      <c r="G33" s="74"/>
      <c r="H33" s="41" t="s">
        <v>142</v>
      </c>
      <c r="I33" s="41"/>
      <c r="J33" s="41"/>
      <c r="K33" s="41"/>
    </row>
    <row r="34" spans="1:11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11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1:11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</sheetData>
  <sheetProtection sheet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41</v>
      </c>
      <c r="B1" s="24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1330</v>
      </c>
      <c r="C2" s="83"/>
      <c r="D2" s="83"/>
      <c r="E2" s="83"/>
      <c r="F2" s="83"/>
      <c r="G2" s="83"/>
    </row>
    <row r="3" spans="1:7" ht="12.75">
      <c r="A3" t="s">
        <v>91</v>
      </c>
      <c r="B3" s="10">
        <v>0.228</v>
      </c>
      <c r="C3" s="83"/>
      <c r="D3" s="83"/>
      <c r="E3" s="83"/>
      <c r="F3" s="83"/>
      <c r="G3" s="83"/>
    </row>
    <row r="4" spans="1:7" ht="12.75">
      <c r="A4" t="s">
        <v>28</v>
      </c>
      <c r="B4">
        <f>B2*B3</f>
        <v>303.24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36.9</v>
      </c>
      <c r="C7" s="88" t="s">
        <v>162</v>
      </c>
      <c r="D7" s="83"/>
      <c r="E7" s="83"/>
      <c r="F7" s="83"/>
      <c r="G7" s="83"/>
    </row>
    <row r="8" spans="1:7" ht="12.75">
      <c r="A8" s="1" t="s">
        <v>9</v>
      </c>
      <c r="B8" s="11">
        <v>27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 t="s">
        <v>151</v>
      </c>
      <c r="D9" s="83"/>
      <c r="E9" s="83"/>
      <c r="F9" s="83"/>
      <c r="G9" s="83"/>
    </row>
    <row r="10" spans="1:7" ht="12.75">
      <c r="A10" s="1" t="s">
        <v>10</v>
      </c>
      <c r="B10" s="11">
        <v>12</v>
      </c>
      <c r="C10" s="83" t="s">
        <v>153</v>
      </c>
      <c r="D10" s="83"/>
      <c r="E10" s="83"/>
      <c r="F10" s="83"/>
      <c r="G10" s="83"/>
    </row>
    <row r="11" spans="1:7" ht="12.75">
      <c r="A11" s="1" t="s">
        <v>12</v>
      </c>
      <c r="B11" s="11">
        <v>25.45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10.6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13.16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13.35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2.66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13.5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4.06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158.68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5.49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17.07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10.41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39.8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72.77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231.45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71.79000000000002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5" t="s">
        <v>39</v>
      </c>
      <c r="C31" s="83"/>
      <c r="D31" s="83"/>
      <c r="E31" s="83"/>
      <c r="F31" s="83"/>
      <c r="G31" s="83"/>
    </row>
    <row r="32" spans="1:7" ht="12.75">
      <c r="A32" s="1" t="s">
        <v>22</v>
      </c>
      <c r="B32" s="13">
        <f>B18/B2</f>
        <v>0.11930827067669174</v>
      </c>
      <c r="C32" s="83"/>
      <c r="D32" s="83"/>
      <c r="E32" s="83"/>
      <c r="F32" s="83"/>
      <c r="G32" s="83"/>
    </row>
    <row r="33" spans="1:7" ht="12.75">
      <c r="A33" t="s">
        <v>23</v>
      </c>
      <c r="B33" s="13">
        <f>B25/B2</f>
        <v>0.05471428571428571</v>
      </c>
      <c r="C33" s="83"/>
      <c r="D33" s="83"/>
      <c r="E33" s="83"/>
      <c r="F33" s="83"/>
      <c r="G33" s="83"/>
    </row>
    <row r="34" spans="1:7" ht="12.75">
      <c r="A34" t="s">
        <v>27</v>
      </c>
      <c r="B34" s="13">
        <f>B27/B2</f>
        <v>0.17402255639097744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19:G19"/>
    <mergeCell ref="C20:G20"/>
    <mergeCell ref="C21:G21"/>
    <mergeCell ref="C22:G2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42</v>
      </c>
      <c r="B1" s="24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1360</v>
      </c>
      <c r="C2" s="83"/>
      <c r="D2" s="83"/>
      <c r="E2" s="83"/>
      <c r="F2" s="83"/>
      <c r="G2" s="83"/>
    </row>
    <row r="3" spans="1:7" ht="12.75">
      <c r="A3" t="s">
        <v>91</v>
      </c>
      <c r="B3" s="10">
        <v>0.172</v>
      </c>
      <c r="C3" s="83"/>
      <c r="D3" s="83"/>
      <c r="E3" s="83"/>
      <c r="F3" s="83"/>
      <c r="G3" s="83"/>
    </row>
    <row r="4" spans="1:7" ht="12.75">
      <c r="A4" t="s">
        <v>28</v>
      </c>
      <c r="B4">
        <f>B2*B3</f>
        <v>233.92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40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14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 t="s">
        <v>154</v>
      </c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44.28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12.4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11.94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14.03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3.63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141.78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5.07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16.14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9.49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39.8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70.5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212.28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21.639999999999986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5" t="s">
        <v>39</v>
      </c>
      <c r="C31" s="83"/>
      <c r="D31" s="83"/>
      <c r="E31" s="83"/>
      <c r="F31" s="83"/>
      <c r="G31" s="83"/>
    </row>
    <row r="32" spans="1:7" ht="12.75">
      <c r="A32" s="1" t="s">
        <v>22</v>
      </c>
      <c r="B32" s="13">
        <f>B18/B2</f>
        <v>0.10425</v>
      </c>
      <c r="C32" s="83"/>
      <c r="D32" s="83"/>
      <c r="E32" s="83"/>
      <c r="F32" s="83"/>
      <c r="G32" s="83"/>
    </row>
    <row r="33" spans="1:7" ht="12.75">
      <c r="A33" t="s">
        <v>23</v>
      </c>
      <c r="B33" s="13">
        <f>B25/B2</f>
        <v>0.05183823529411765</v>
      </c>
      <c r="C33" s="83"/>
      <c r="D33" s="83"/>
      <c r="E33" s="83"/>
      <c r="F33" s="83"/>
      <c r="G33" s="83"/>
    </row>
    <row r="34" spans="1:7" ht="12.75">
      <c r="A34" t="s">
        <v>27</v>
      </c>
      <c r="B34" s="13">
        <f>B27/B2</f>
        <v>0.15608823529411764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19:G19"/>
    <mergeCell ref="C20:G20"/>
    <mergeCell ref="C21:G21"/>
    <mergeCell ref="C22:G2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43</v>
      </c>
      <c r="B1" s="24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19</v>
      </c>
      <c r="C2" s="83"/>
      <c r="D2" s="83"/>
      <c r="E2" s="83"/>
      <c r="F2" s="83"/>
      <c r="G2" s="83"/>
    </row>
    <row r="3" spans="1:7" ht="12.75">
      <c r="A3" t="s">
        <v>91</v>
      </c>
      <c r="B3" s="12">
        <v>8.32</v>
      </c>
      <c r="C3" s="83"/>
      <c r="D3" s="83"/>
      <c r="E3" s="83"/>
      <c r="F3" s="83"/>
      <c r="G3" s="83"/>
    </row>
    <row r="4" spans="1:7" ht="12.75">
      <c r="A4" t="s">
        <v>28</v>
      </c>
      <c r="B4" s="2">
        <f>B2*B3</f>
        <v>158.08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8.75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24.5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19.63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6.7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11.13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13.77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2.26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88.24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4.89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15.2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9.07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39.8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68.96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157.2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0.8800000000000239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5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2">
        <f>B18/B2</f>
        <v>4.644210526315789</v>
      </c>
      <c r="C32" s="83"/>
      <c r="D32" s="83"/>
      <c r="E32" s="83"/>
      <c r="F32" s="83"/>
      <c r="G32" s="83"/>
    </row>
    <row r="33" spans="1:7" ht="12.75">
      <c r="A33" t="s">
        <v>23</v>
      </c>
      <c r="B33" s="2">
        <f>B25/B2</f>
        <v>3.629473684210526</v>
      </c>
      <c r="C33" s="83"/>
      <c r="D33" s="83"/>
      <c r="E33" s="83"/>
      <c r="F33" s="83"/>
      <c r="G33" s="83"/>
    </row>
    <row r="34" spans="1:7" ht="12.75">
      <c r="A34" t="s">
        <v>27</v>
      </c>
      <c r="B34" s="2">
        <f>B27/B2</f>
        <v>8.273684210526316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19:G19"/>
    <mergeCell ref="C20:G20"/>
    <mergeCell ref="C21:G21"/>
    <mergeCell ref="C22:G2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44</v>
      </c>
      <c r="B1" s="24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33</v>
      </c>
      <c r="C2" s="83"/>
      <c r="D2" s="83"/>
      <c r="E2" s="83"/>
      <c r="F2" s="83"/>
      <c r="G2" s="83"/>
    </row>
    <row r="3" spans="1:7" ht="12.75">
      <c r="A3" t="s">
        <v>91</v>
      </c>
      <c r="B3" s="12">
        <v>6</v>
      </c>
      <c r="C3" s="83" t="s">
        <v>155</v>
      </c>
      <c r="D3" s="83"/>
      <c r="E3" s="83"/>
      <c r="F3" s="83"/>
      <c r="G3" s="83"/>
    </row>
    <row r="4" spans="1:7" ht="12.75">
      <c r="A4" t="s">
        <v>28</v>
      </c>
      <c r="B4" s="2">
        <f>B2*B3</f>
        <v>198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31.5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25.5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6.84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7.4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11.07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14.29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7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2.72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106.32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5.06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16.77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9.22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39.8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70.85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177.17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20.830000000000013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5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2">
        <f>B18/B2</f>
        <v>3.2218181818181817</v>
      </c>
      <c r="C32" s="83"/>
      <c r="D32" s="83"/>
      <c r="E32" s="83"/>
      <c r="F32" s="83"/>
      <c r="G32" s="83"/>
    </row>
    <row r="33" spans="1:7" ht="12.75">
      <c r="A33" t="s">
        <v>23</v>
      </c>
      <c r="B33" s="2">
        <f>B25/B2</f>
        <v>2.146969696969697</v>
      </c>
      <c r="C33" s="83"/>
      <c r="D33" s="83"/>
      <c r="E33" s="83"/>
      <c r="F33" s="83"/>
      <c r="G33" s="83"/>
    </row>
    <row r="34" spans="1:7" ht="12.75">
      <c r="A34" t="s">
        <v>27</v>
      </c>
      <c r="B34" s="2">
        <f>B27/B2</f>
        <v>5.368787878787878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19:G19"/>
    <mergeCell ref="C20:G20"/>
    <mergeCell ref="C21:G21"/>
    <mergeCell ref="C22:G2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45</v>
      </c>
      <c r="B1" s="24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57</v>
      </c>
      <c r="C2" s="83"/>
      <c r="D2" s="83"/>
      <c r="E2" s="83"/>
      <c r="F2" s="83"/>
      <c r="G2" s="83"/>
    </row>
    <row r="3" spans="1:7" ht="12.75">
      <c r="A3" t="s">
        <v>91</v>
      </c>
      <c r="B3" s="12">
        <v>2.19</v>
      </c>
      <c r="C3" s="83"/>
      <c r="D3" s="83"/>
      <c r="E3" s="83"/>
      <c r="F3" s="83"/>
      <c r="G3" s="83"/>
    </row>
    <row r="4" spans="1:7" ht="12.75">
      <c r="A4" t="s">
        <v>28</v>
      </c>
      <c r="B4" s="2">
        <f>B2*B3</f>
        <v>124.83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8.5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7.5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30.05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7.2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13.62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15.11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2.19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85.67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5.72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17.82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10.72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39.8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74.06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159.73000000000002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-34.90000000000002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5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2">
        <f>B18/B2</f>
        <v>1.5029824561403509</v>
      </c>
      <c r="C32" s="83"/>
      <c r="D32" s="83"/>
      <c r="E32" s="83"/>
      <c r="F32" s="83"/>
      <c r="G32" s="83"/>
    </row>
    <row r="33" spans="1:7" ht="12.75">
      <c r="A33" t="s">
        <v>23</v>
      </c>
      <c r="B33" s="2">
        <f>B25/B2</f>
        <v>1.2992982456140352</v>
      </c>
      <c r="C33" s="83"/>
      <c r="D33" s="83"/>
      <c r="E33" s="83"/>
      <c r="F33" s="83"/>
      <c r="G33" s="83"/>
    </row>
    <row r="34" spans="1:7" ht="12.75">
      <c r="A34" t="s">
        <v>27</v>
      </c>
      <c r="B34" s="2">
        <f>B27/B2</f>
        <v>2.8022807017543863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19:G19"/>
    <mergeCell ref="C20:G20"/>
    <mergeCell ref="C21:G21"/>
    <mergeCell ref="C22:G2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46</v>
      </c>
      <c r="B1" s="24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1250</v>
      </c>
      <c r="C2" s="83"/>
      <c r="D2" s="83"/>
      <c r="E2" s="83"/>
      <c r="F2" s="83"/>
      <c r="G2" s="83"/>
    </row>
    <row r="3" spans="1:7" ht="12.75">
      <c r="A3" t="s">
        <v>91</v>
      </c>
      <c r="B3" s="10">
        <v>0.24</v>
      </c>
      <c r="C3" s="83"/>
      <c r="D3" s="83"/>
      <c r="E3" s="83"/>
      <c r="F3" s="83"/>
      <c r="G3" s="83"/>
    </row>
    <row r="4" spans="1:7" ht="12.75">
      <c r="A4" t="s">
        <v>28</v>
      </c>
      <c r="B4" s="2">
        <f>B2*B3</f>
        <v>300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28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32.5</v>
      </c>
      <c r="C8" s="83" t="s">
        <v>156</v>
      </c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 t="s">
        <v>157</v>
      </c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4.32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17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11.07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14.88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7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3.01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117.77999999999999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5.14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17.05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9.51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39.8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71.5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189.27999999999997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110.72000000000003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5" t="s">
        <v>39</v>
      </c>
      <c r="C31" s="83"/>
      <c r="D31" s="83"/>
      <c r="E31" s="83"/>
      <c r="F31" s="83"/>
      <c r="G31" s="83"/>
    </row>
    <row r="32" spans="1:7" ht="12.75">
      <c r="A32" s="1" t="s">
        <v>22</v>
      </c>
      <c r="B32" s="13">
        <f>B18/B2</f>
        <v>0.09422399999999999</v>
      </c>
      <c r="C32" s="83"/>
      <c r="D32" s="83"/>
      <c r="E32" s="83"/>
      <c r="F32" s="83"/>
      <c r="G32" s="83"/>
    </row>
    <row r="33" spans="1:7" ht="12.75">
      <c r="A33" t="s">
        <v>23</v>
      </c>
      <c r="B33" s="13">
        <f>B25/B2</f>
        <v>0.0572</v>
      </c>
      <c r="C33" s="83"/>
      <c r="D33" s="83"/>
      <c r="E33" s="83"/>
      <c r="F33" s="83"/>
      <c r="G33" s="83"/>
    </row>
    <row r="34" spans="1:7" ht="12.75">
      <c r="A34" t="s">
        <v>27</v>
      </c>
      <c r="B34" s="13">
        <f>B27/B2</f>
        <v>0.15142399999999998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19:G19"/>
    <mergeCell ref="C20:G20"/>
    <mergeCell ref="C21:G21"/>
    <mergeCell ref="C22:G22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47</v>
      </c>
      <c r="B1" s="24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950</v>
      </c>
      <c r="C2" s="83"/>
      <c r="D2" s="83"/>
      <c r="E2" s="83"/>
      <c r="F2" s="83"/>
      <c r="G2" s="83"/>
    </row>
    <row r="3" spans="1:7" ht="12.75">
      <c r="A3" t="s">
        <v>91</v>
      </c>
      <c r="B3" s="10">
        <v>0.234</v>
      </c>
      <c r="C3" s="83"/>
      <c r="D3" s="83"/>
      <c r="E3" s="83"/>
      <c r="F3" s="83"/>
      <c r="G3" s="83"/>
    </row>
    <row r="4" spans="1:7" ht="12.75">
      <c r="A4" t="s">
        <v>28</v>
      </c>
      <c r="B4">
        <f>B2*B3</f>
        <v>222.3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11.4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15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6</v>
      </c>
      <c r="C10" s="83" t="s">
        <v>158</v>
      </c>
      <c r="D10" s="83"/>
      <c r="E10" s="83"/>
      <c r="F10" s="83"/>
      <c r="G10" s="83"/>
    </row>
    <row r="11" spans="1:7" ht="12.75">
      <c r="A11" s="1" t="s">
        <v>12</v>
      </c>
      <c r="B11" s="11">
        <v>24.37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0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12.14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14.44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2.23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87.08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5.17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16.53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10.08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39.8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71.58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158.66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63.640000000000015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5" t="s">
        <v>39</v>
      </c>
      <c r="C31" s="83"/>
      <c r="D31" s="83"/>
      <c r="E31" s="83"/>
      <c r="F31" s="83"/>
      <c r="G31" s="83"/>
    </row>
    <row r="32" spans="1:7" ht="12.75">
      <c r="A32" s="1" t="s">
        <v>22</v>
      </c>
      <c r="B32" s="13">
        <f>B18/B2</f>
        <v>0.09166315789473684</v>
      </c>
      <c r="C32" s="83"/>
      <c r="D32" s="83"/>
      <c r="E32" s="83"/>
      <c r="F32" s="83"/>
      <c r="G32" s="83"/>
    </row>
    <row r="33" spans="1:7" ht="12.75">
      <c r="A33" t="s">
        <v>23</v>
      </c>
      <c r="B33" s="13">
        <f>B25/B2</f>
        <v>0.07534736842105264</v>
      </c>
      <c r="C33" s="83"/>
      <c r="D33" s="83"/>
      <c r="E33" s="83"/>
      <c r="F33" s="83"/>
      <c r="G33" s="83"/>
    </row>
    <row r="34" spans="1:7" ht="12.75">
      <c r="A34" t="s">
        <v>27</v>
      </c>
      <c r="B34" s="13">
        <f>B27/B2</f>
        <v>0.16701052631578947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19:G19"/>
    <mergeCell ref="C20:G20"/>
    <mergeCell ref="C21:G21"/>
    <mergeCell ref="C22:G2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48</v>
      </c>
      <c r="B1" s="24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950</v>
      </c>
      <c r="C2" s="83"/>
      <c r="D2" s="83"/>
      <c r="E2" s="83"/>
      <c r="F2" s="83"/>
      <c r="G2" s="83"/>
    </row>
    <row r="3" spans="1:7" ht="12.75">
      <c r="A3" t="s">
        <v>30</v>
      </c>
      <c r="B3" s="10">
        <v>0.192</v>
      </c>
      <c r="C3" s="83"/>
      <c r="D3" s="83"/>
      <c r="E3" s="83"/>
      <c r="F3" s="83"/>
      <c r="G3" s="83"/>
    </row>
    <row r="4" spans="1:7" ht="12.75">
      <c r="A4" t="s">
        <v>28</v>
      </c>
      <c r="B4" s="2">
        <f>B2*B3</f>
        <v>182.4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25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13.5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14.45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0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11.79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13.96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2.11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82.31000000000002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5.05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16.15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9.53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39.8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70.53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152.84000000000003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29.559999999999974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5" t="s">
        <v>39</v>
      </c>
      <c r="C31" s="83"/>
      <c r="D31" s="83"/>
      <c r="E31" s="83"/>
      <c r="F31" s="83"/>
      <c r="G31" s="83"/>
    </row>
    <row r="32" spans="1:7" ht="12.75">
      <c r="A32" s="1" t="s">
        <v>22</v>
      </c>
      <c r="B32" s="13">
        <f>B18/B2</f>
        <v>0.08664210526315791</v>
      </c>
      <c r="C32" s="83"/>
      <c r="D32" s="83"/>
      <c r="E32" s="83"/>
      <c r="F32" s="83"/>
      <c r="G32" s="83"/>
    </row>
    <row r="33" spans="1:7" ht="12.75">
      <c r="A33" t="s">
        <v>23</v>
      </c>
      <c r="B33" s="13">
        <f>B25/B2</f>
        <v>0.0742421052631579</v>
      </c>
      <c r="C33" s="83"/>
      <c r="D33" s="83"/>
      <c r="E33" s="83"/>
      <c r="F33" s="83"/>
      <c r="G33" s="83"/>
    </row>
    <row r="34" spans="1:7" ht="12.75">
      <c r="A34" t="s">
        <v>27</v>
      </c>
      <c r="B34" s="13">
        <f>B27/B2</f>
        <v>0.16088421052631582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19:G19"/>
    <mergeCell ref="C20:G20"/>
    <mergeCell ref="C21:G21"/>
    <mergeCell ref="C22:G2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49</v>
      </c>
      <c r="B1" s="24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1300</v>
      </c>
      <c r="C2" s="83"/>
      <c r="D2" s="83"/>
      <c r="E2" s="83"/>
      <c r="F2" s="83"/>
      <c r="G2" s="83"/>
    </row>
    <row r="3" spans="1:7" ht="12.75">
      <c r="A3" t="s">
        <v>30</v>
      </c>
      <c r="B3" s="10">
        <v>0.065</v>
      </c>
      <c r="C3" s="83"/>
      <c r="D3" s="83"/>
      <c r="E3" s="83"/>
      <c r="F3" s="83"/>
      <c r="G3" s="83"/>
    </row>
    <row r="4" spans="1:7" ht="12.75">
      <c r="A4" t="s">
        <v>28</v>
      </c>
      <c r="B4" s="2">
        <f>B2*B3</f>
        <v>84.5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5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6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14.4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0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12.48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14.59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1.42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55.39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5.3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16.82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10.23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39.8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72.15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127.54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-43.040000000000006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5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13">
        <f>B18/B2</f>
        <v>0.042607692307692305</v>
      </c>
      <c r="C32" s="83"/>
      <c r="D32" s="83"/>
      <c r="E32" s="83"/>
      <c r="F32" s="83"/>
      <c r="G32" s="83"/>
    </row>
    <row r="33" spans="1:7" ht="12.75">
      <c r="A33" t="s">
        <v>23</v>
      </c>
      <c r="B33" s="13">
        <f>B25/B2</f>
        <v>0.05550000000000001</v>
      </c>
      <c r="C33" s="83"/>
      <c r="D33" s="83"/>
      <c r="E33" s="83"/>
      <c r="F33" s="83"/>
      <c r="G33" s="83"/>
    </row>
    <row r="34" spans="1:7" ht="12.75">
      <c r="A34" t="s">
        <v>27</v>
      </c>
      <c r="B34" s="13">
        <f>B27/B2</f>
        <v>0.09810769230769231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19:G19"/>
    <mergeCell ref="C20:G20"/>
    <mergeCell ref="C21:G21"/>
    <mergeCell ref="C22:G2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50</v>
      </c>
      <c r="B1" s="24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45</v>
      </c>
      <c r="C2" s="83"/>
      <c r="D2" s="83"/>
      <c r="E2" s="83"/>
      <c r="F2" s="83"/>
      <c r="G2" s="83"/>
    </row>
    <row r="3" spans="1:7" ht="12.75">
      <c r="A3" t="s">
        <v>92</v>
      </c>
      <c r="B3" s="10">
        <v>4.64</v>
      </c>
      <c r="C3" s="83"/>
      <c r="D3" s="83"/>
      <c r="E3" s="83"/>
      <c r="F3" s="83"/>
      <c r="G3" s="83"/>
    </row>
    <row r="4" spans="1:7" ht="12.75">
      <c r="A4" t="s">
        <v>28</v>
      </c>
      <c r="B4" s="2">
        <f>B2*B3</f>
        <v>208.79999999999998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7.5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16.8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9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49.54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9.9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11.53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13.28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6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3.24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126.79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4.95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14.97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8.51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39.8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68.22999999999999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195.01999999999998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13.780000000000001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5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2">
        <f>B18/B2</f>
        <v>2.817555555555556</v>
      </c>
      <c r="C32" s="83"/>
      <c r="D32" s="83"/>
      <c r="E32" s="83"/>
      <c r="F32" s="83"/>
      <c r="G32" s="83"/>
    </row>
    <row r="33" spans="1:7" ht="12.75">
      <c r="A33" t="s">
        <v>23</v>
      </c>
      <c r="B33" s="2">
        <f>B25/B2</f>
        <v>1.516222222222222</v>
      </c>
      <c r="C33" s="83"/>
      <c r="D33" s="83"/>
      <c r="E33" s="83"/>
      <c r="F33" s="83"/>
      <c r="G33" s="83"/>
    </row>
    <row r="34" spans="1:7" ht="12.75">
      <c r="A34" t="s">
        <v>27</v>
      </c>
      <c r="B34" s="2">
        <f>B27/B2</f>
        <v>4.333777777777778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19:G19"/>
    <mergeCell ref="C20:G20"/>
    <mergeCell ref="C21:G21"/>
    <mergeCell ref="C22:G2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8" width="9.7109375" style="0" customWidth="1"/>
    <col min="9" max="12" width="8.421875" style="0" customWidth="1"/>
  </cols>
  <sheetData>
    <row r="1" spans="1:8" ht="12.75">
      <c r="A1" s="51"/>
      <c r="B1" s="52" t="s">
        <v>69</v>
      </c>
      <c r="C1" s="52" t="s">
        <v>71</v>
      </c>
      <c r="D1" s="52" t="s">
        <v>130</v>
      </c>
      <c r="E1" s="53" t="s">
        <v>79</v>
      </c>
      <c r="F1" s="52" t="s">
        <v>83</v>
      </c>
      <c r="G1" s="52" t="s">
        <v>84</v>
      </c>
      <c r="H1" s="54" t="s">
        <v>74</v>
      </c>
    </row>
    <row r="2" spans="1:8" ht="12.75">
      <c r="A2" s="55" t="s">
        <v>68</v>
      </c>
      <c r="B2" s="15" t="s">
        <v>70</v>
      </c>
      <c r="C2" s="15" t="s">
        <v>72</v>
      </c>
      <c r="D2" s="46" t="s">
        <v>131</v>
      </c>
      <c r="E2" s="16" t="s">
        <v>80</v>
      </c>
      <c r="F2" s="15" t="s">
        <v>80</v>
      </c>
      <c r="G2" s="15" t="s">
        <v>80</v>
      </c>
      <c r="H2" s="56" t="s">
        <v>73</v>
      </c>
    </row>
    <row r="3" spans="1:8" ht="12.75">
      <c r="A3" s="38" t="s">
        <v>53</v>
      </c>
      <c r="B3" s="47">
        <f>HRSW!B4</f>
        <v>187.60000000000002</v>
      </c>
      <c r="C3" s="47">
        <f>HRSW!B18</f>
        <v>113.98</v>
      </c>
      <c r="D3" s="17">
        <f>B3-C3</f>
        <v>73.62000000000002</v>
      </c>
      <c r="E3" s="19">
        <v>400</v>
      </c>
      <c r="F3" s="20">
        <f aca="true" t="shared" si="0" ref="F3:F20">B3*E3</f>
        <v>75040.00000000001</v>
      </c>
      <c r="G3" s="20">
        <f aca="true" t="shared" si="1" ref="G3:G20">E3*C3</f>
        <v>45592</v>
      </c>
      <c r="H3" s="31">
        <f>F3-G3</f>
        <v>29448.000000000015</v>
      </c>
    </row>
    <row r="4" spans="1:8" ht="12.75">
      <c r="A4" s="38" t="s">
        <v>54</v>
      </c>
      <c r="B4" s="47">
        <f>Durum!B4</f>
        <v>206.38</v>
      </c>
      <c r="C4" s="47">
        <f>Durum!B18</f>
        <v>115.64999999999998</v>
      </c>
      <c r="D4" s="17">
        <f aca="true" t="shared" si="2" ref="D4:D20">B4-C4</f>
        <v>90.73000000000002</v>
      </c>
      <c r="E4" s="19">
        <v>400</v>
      </c>
      <c r="F4" s="20">
        <f t="shared" si="0"/>
        <v>82552</v>
      </c>
      <c r="G4" s="20">
        <f t="shared" si="1"/>
        <v>46259.99999999999</v>
      </c>
      <c r="H4" s="31">
        <f aca="true" t="shared" si="3" ref="H4:H20">F4-G4</f>
        <v>36292.00000000001</v>
      </c>
    </row>
    <row r="5" spans="1:8" ht="12.75">
      <c r="A5" s="38" t="s">
        <v>55</v>
      </c>
      <c r="B5" s="47">
        <f>Barley!B4</f>
        <v>192.64</v>
      </c>
      <c r="C5" s="47">
        <f>Barley!B18</f>
        <v>101.47999999999998</v>
      </c>
      <c r="D5" s="17">
        <f t="shared" si="2"/>
        <v>91.16000000000001</v>
      </c>
      <c r="E5" s="19">
        <v>600</v>
      </c>
      <c r="F5" s="20">
        <f t="shared" si="0"/>
        <v>115583.99999999999</v>
      </c>
      <c r="G5" s="20">
        <f t="shared" si="1"/>
        <v>60887.999999999985</v>
      </c>
      <c r="H5" s="31">
        <f t="shared" si="3"/>
        <v>54696</v>
      </c>
    </row>
    <row r="6" spans="1:8" ht="12.75">
      <c r="A6" s="38" t="s">
        <v>26</v>
      </c>
      <c r="B6" s="47">
        <f>Corn!B4</f>
        <v>276</v>
      </c>
      <c r="C6" s="47">
        <f>Corn!B18</f>
        <v>180.88</v>
      </c>
      <c r="D6" s="17">
        <f t="shared" si="2"/>
        <v>95.12</v>
      </c>
      <c r="E6" s="19">
        <v>0</v>
      </c>
      <c r="F6" s="20">
        <f t="shared" si="0"/>
        <v>0</v>
      </c>
      <c r="G6" s="20">
        <f t="shared" si="1"/>
        <v>0</v>
      </c>
      <c r="H6" s="31">
        <f t="shared" si="3"/>
        <v>0</v>
      </c>
    </row>
    <row r="7" spans="1:8" ht="12.75">
      <c r="A7" s="38" t="s">
        <v>25</v>
      </c>
      <c r="B7" s="47">
        <f>Soyb!B4</f>
        <v>223.08</v>
      </c>
      <c r="C7" s="47">
        <f>Soyb!B18</f>
        <v>112.22</v>
      </c>
      <c r="D7" s="17">
        <f t="shared" si="2"/>
        <v>110.86000000000001</v>
      </c>
      <c r="E7" s="19">
        <v>0</v>
      </c>
      <c r="F7" s="20">
        <f t="shared" si="0"/>
        <v>0</v>
      </c>
      <c r="G7" s="20">
        <f t="shared" si="1"/>
        <v>0</v>
      </c>
      <c r="H7" s="31">
        <f t="shared" si="3"/>
        <v>0</v>
      </c>
    </row>
    <row r="8" spans="1:8" ht="12.75">
      <c r="A8" s="38" t="s">
        <v>89</v>
      </c>
      <c r="B8" s="47">
        <f>Drybean!B4</f>
        <v>330.2</v>
      </c>
      <c r="C8" s="47">
        <f>Drybean!B18</f>
        <v>159.13</v>
      </c>
      <c r="D8" s="17">
        <f t="shared" si="2"/>
        <v>171.07</v>
      </c>
      <c r="E8" s="19">
        <v>0</v>
      </c>
      <c r="F8" s="20">
        <f t="shared" si="0"/>
        <v>0</v>
      </c>
      <c r="G8" s="20">
        <f t="shared" si="1"/>
        <v>0</v>
      </c>
      <c r="H8" s="31">
        <f t="shared" si="3"/>
        <v>0</v>
      </c>
    </row>
    <row r="9" spans="1:8" ht="12.75">
      <c r="A9" s="38" t="s">
        <v>56</v>
      </c>
      <c r="B9" s="47">
        <f>Oil_SF!B4</f>
        <v>220.4</v>
      </c>
      <c r="C9" s="47">
        <f>Oil_SF!B18</f>
        <v>134.89</v>
      </c>
      <c r="D9" s="17">
        <f t="shared" si="2"/>
        <v>85.51000000000002</v>
      </c>
      <c r="E9" s="19">
        <v>400</v>
      </c>
      <c r="F9" s="20">
        <f t="shared" si="0"/>
        <v>88160</v>
      </c>
      <c r="G9" s="20">
        <f t="shared" si="1"/>
        <v>53955.99999999999</v>
      </c>
      <c r="H9" s="31">
        <f t="shared" si="3"/>
        <v>34204.00000000001</v>
      </c>
    </row>
    <row r="10" spans="1:8" ht="12.75">
      <c r="A10" s="38" t="s">
        <v>57</v>
      </c>
      <c r="B10" s="47">
        <f>Conf_SF!B4</f>
        <v>303.24</v>
      </c>
      <c r="C10" s="47">
        <f>Conf_SF!B18</f>
        <v>158.68</v>
      </c>
      <c r="D10" s="17">
        <f t="shared" si="2"/>
        <v>144.56</v>
      </c>
      <c r="E10" s="19">
        <v>0</v>
      </c>
      <c r="F10" s="20">
        <f t="shared" si="0"/>
        <v>0</v>
      </c>
      <c r="G10" s="20">
        <f t="shared" si="1"/>
        <v>0</v>
      </c>
      <c r="H10" s="31">
        <f t="shared" si="3"/>
        <v>0</v>
      </c>
    </row>
    <row r="11" spans="1:8" ht="12.75">
      <c r="A11" s="38" t="s">
        <v>58</v>
      </c>
      <c r="B11" s="47">
        <f>Canola!B4</f>
        <v>233.92</v>
      </c>
      <c r="C11" s="47">
        <f>Canola!B18</f>
        <v>141.78</v>
      </c>
      <c r="D11" s="17">
        <f t="shared" si="2"/>
        <v>92.13999999999999</v>
      </c>
      <c r="E11" s="19">
        <v>0</v>
      </c>
      <c r="F11" s="20">
        <f t="shared" si="0"/>
        <v>0</v>
      </c>
      <c r="G11" s="20">
        <f t="shared" si="1"/>
        <v>0</v>
      </c>
      <c r="H11" s="31">
        <f t="shared" si="3"/>
        <v>0</v>
      </c>
    </row>
    <row r="12" spans="1:8" ht="12.75">
      <c r="A12" s="38" t="s">
        <v>59</v>
      </c>
      <c r="B12" s="47">
        <f>Flax!B4</f>
        <v>158.08</v>
      </c>
      <c r="C12" s="47">
        <f>Flax!B18</f>
        <v>88.24</v>
      </c>
      <c r="D12" s="17">
        <f t="shared" si="2"/>
        <v>69.84000000000002</v>
      </c>
      <c r="E12" s="19">
        <v>0</v>
      </c>
      <c r="F12" s="20">
        <f t="shared" si="0"/>
        <v>0</v>
      </c>
      <c r="G12" s="20">
        <f t="shared" si="1"/>
        <v>0</v>
      </c>
      <c r="H12" s="31">
        <f t="shared" si="3"/>
        <v>0</v>
      </c>
    </row>
    <row r="13" spans="1:8" ht="12.75">
      <c r="A13" s="38" t="s">
        <v>62</v>
      </c>
      <c r="B13" s="47">
        <f>Peas!B4</f>
        <v>198</v>
      </c>
      <c r="C13" s="47">
        <f>Peas!B18</f>
        <v>106.32</v>
      </c>
      <c r="D13" s="17">
        <f t="shared" si="2"/>
        <v>91.68</v>
      </c>
      <c r="E13" s="19">
        <v>400</v>
      </c>
      <c r="F13" s="20">
        <f t="shared" si="0"/>
        <v>79200</v>
      </c>
      <c r="G13" s="20">
        <f t="shared" si="1"/>
        <v>42528</v>
      </c>
      <c r="H13" s="31">
        <f t="shared" si="3"/>
        <v>36672</v>
      </c>
    </row>
    <row r="14" spans="1:8" ht="12.75">
      <c r="A14" s="38" t="s">
        <v>63</v>
      </c>
      <c r="B14" s="47">
        <f>Oats!B4</f>
        <v>124.83</v>
      </c>
      <c r="C14" s="47">
        <f>Oats!B18</f>
        <v>85.67</v>
      </c>
      <c r="D14" s="17">
        <f t="shared" si="2"/>
        <v>39.16</v>
      </c>
      <c r="E14" s="19">
        <v>0</v>
      </c>
      <c r="F14" s="20">
        <f t="shared" si="0"/>
        <v>0</v>
      </c>
      <c r="G14" s="20">
        <f t="shared" si="1"/>
        <v>0</v>
      </c>
      <c r="H14" s="31">
        <f t="shared" si="3"/>
        <v>0</v>
      </c>
    </row>
    <row r="15" spans="1:8" ht="12.75">
      <c r="A15" s="38" t="s">
        <v>64</v>
      </c>
      <c r="B15" s="47">
        <f>Lentil!B4</f>
        <v>300</v>
      </c>
      <c r="C15" s="47">
        <f>Lentil!B18</f>
        <v>117.77999999999999</v>
      </c>
      <c r="D15" s="17">
        <f t="shared" si="2"/>
        <v>182.22000000000003</v>
      </c>
      <c r="E15" s="19">
        <v>0</v>
      </c>
      <c r="F15" s="20">
        <f t="shared" si="0"/>
        <v>0</v>
      </c>
      <c r="G15" s="20">
        <f t="shared" si="1"/>
        <v>0</v>
      </c>
      <c r="H15" s="31">
        <f t="shared" si="3"/>
        <v>0</v>
      </c>
    </row>
    <row r="16" spans="1:8" ht="12.75">
      <c r="A16" s="38" t="s">
        <v>60</v>
      </c>
      <c r="B16" s="47">
        <f>Mustard!B4</f>
        <v>222.3</v>
      </c>
      <c r="C16" s="47">
        <f>Mustard!B18</f>
        <v>87.08</v>
      </c>
      <c r="D16" s="17">
        <f t="shared" si="2"/>
        <v>135.22000000000003</v>
      </c>
      <c r="E16" s="19">
        <v>0</v>
      </c>
      <c r="F16" s="20">
        <f t="shared" si="0"/>
        <v>0</v>
      </c>
      <c r="G16" s="20">
        <f t="shared" si="1"/>
        <v>0</v>
      </c>
      <c r="H16" s="31">
        <f t="shared" si="3"/>
        <v>0</v>
      </c>
    </row>
    <row r="17" spans="1:8" ht="12.75">
      <c r="A17" s="38" t="s">
        <v>61</v>
      </c>
      <c r="B17" s="47">
        <f>Buckwht!B4</f>
        <v>182.4</v>
      </c>
      <c r="C17" s="47">
        <f>Buckwht!B18</f>
        <v>82.31000000000002</v>
      </c>
      <c r="D17" s="17">
        <f t="shared" si="2"/>
        <v>100.08999999999999</v>
      </c>
      <c r="E17" s="19">
        <v>0</v>
      </c>
      <c r="F17" s="20">
        <f t="shared" si="0"/>
        <v>0</v>
      </c>
      <c r="G17" s="20">
        <f t="shared" si="1"/>
        <v>0</v>
      </c>
      <c r="H17" s="31">
        <f t="shared" si="3"/>
        <v>0</v>
      </c>
    </row>
    <row r="18" spans="1:8" ht="12.75">
      <c r="A18" s="38" t="s">
        <v>65</v>
      </c>
      <c r="B18" s="47">
        <f>Millet!B4</f>
        <v>84.5</v>
      </c>
      <c r="C18" s="47">
        <f>Millet!B18</f>
        <v>55.39</v>
      </c>
      <c r="D18" s="17">
        <f t="shared" si="2"/>
        <v>29.11</v>
      </c>
      <c r="E18" s="19">
        <v>0</v>
      </c>
      <c r="F18" s="20">
        <f t="shared" si="0"/>
        <v>0</v>
      </c>
      <c r="G18" s="20">
        <f t="shared" si="1"/>
        <v>0</v>
      </c>
      <c r="H18" s="31">
        <f t="shared" si="3"/>
        <v>0</v>
      </c>
    </row>
    <row r="19" spans="1:8" ht="12.75">
      <c r="A19" s="38" t="s">
        <v>66</v>
      </c>
      <c r="B19" s="47">
        <f>'Wint.Wht'!B4</f>
        <v>208.79999999999998</v>
      </c>
      <c r="C19" s="47">
        <f>'Wint.Wht'!B18</f>
        <v>126.79</v>
      </c>
      <c r="D19" s="17">
        <f t="shared" si="2"/>
        <v>82.00999999999998</v>
      </c>
      <c r="E19" s="19">
        <v>0</v>
      </c>
      <c r="F19" s="20">
        <f t="shared" si="0"/>
        <v>0</v>
      </c>
      <c r="G19" s="20">
        <f t="shared" si="1"/>
        <v>0</v>
      </c>
      <c r="H19" s="31">
        <f t="shared" si="3"/>
        <v>0</v>
      </c>
    </row>
    <row r="20" spans="1:8" ht="12.75">
      <c r="A20" s="38" t="s">
        <v>67</v>
      </c>
      <c r="B20" s="47">
        <f>Rye!B4</f>
        <v>138.4</v>
      </c>
      <c r="C20" s="47">
        <f>Rye!B18</f>
        <v>90.72</v>
      </c>
      <c r="D20" s="17">
        <f t="shared" si="2"/>
        <v>47.68000000000001</v>
      </c>
      <c r="E20" s="19">
        <v>0</v>
      </c>
      <c r="F20" s="20">
        <f t="shared" si="0"/>
        <v>0</v>
      </c>
      <c r="G20" s="20">
        <f t="shared" si="1"/>
        <v>0</v>
      </c>
      <c r="H20" s="31">
        <f t="shared" si="3"/>
        <v>0</v>
      </c>
    </row>
    <row r="21" spans="1:8" ht="12.75">
      <c r="A21" s="34" t="s">
        <v>85</v>
      </c>
      <c r="B21" s="14"/>
      <c r="C21" s="14"/>
      <c r="D21" s="14"/>
      <c r="E21" s="21">
        <f>SUM(E3:E20)</f>
        <v>2200</v>
      </c>
      <c r="F21" s="21">
        <f>SUM(F3:F20)</f>
        <v>440536</v>
      </c>
      <c r="G21" s="21">
        <f>SUM(G3:G20)</f>
        <v>249224</v>
      </c>
      <c r="H21" s="35">
        <f>SUM(H3:H20)</f>
        <v>191312.00000000003</v>
      </c>
    </row>
    <row r="22" spans="1:7" ht="12.75">
      <c r="A22" s="4"/>
      <c r="B22" s="4"/>
      <c r="C22" s="4"/>
      <c r="D22" s="4"/>
      <c r="E22" s="17"/>
      <c r="F22" s="17"/>
      <c r="G22" s="17"/>
    </row>
    <row r="23" spans="1:8" ht="12.75">
      <c r="A23" s="3"/>
      <c r="B23" s="3"/>
      <c r="C23" s="79" t="s">
        <v>52</v>
      </c>
      <c r="D23" s="79"/>
      <c r="E23" s="79"/>
      <c r="F23" s="3"/>
      <c r="G23" s="3"/>
      <c r="H23" s="3"/>
    </row>
    <row r="24" spans="1:8" ht="12.75">
      <c r="A24" s="62" t="s">
        <v>81</v>
      </c>
      <c r="B24" s="63"/>
      <c r="C24" s="63"/>
      <c r="D24" s="64"/>
      <c r="E24" s="63" t="s">
        <v>82</v>
      </c>
      <c r="F24" s="63"/>
      <c r="G24" s="63"/>
      <c r="H24" s="57"/>
    </row>
    <row r="25" spans="1:8" ht="12.75">
      <c r="A25" s="80" t="s">
        <v>90</v>
      </c>
      <c r="B25" s="81"/>
      <c r="C25" s="20">
        <f>F21</f>
        <v>440536</v>
      </c>
      <c r="D25" s="4"/>
      <c r="E25" s="81" t="s">
        <v>76</v>
      </c>
      <c r="F25" s="81"/>
      <c r="G25" s="20">
        <f>G21</f>
        <v>249224</v>
      </c>
      <c r="H25" s="58"/>
    </row>
    <row r="26" spans="1:8" ht="12.75">
      <c r="A26" s="82" t="s">
        <v>86</v>
      </c>
      <c r="B26" s="78"/>
      <c r="C26" s="19">
        <v>19800</v>
      </c>
      <c r="D26" s="65" t="s">
        <v>78</v>
      </c>
      <c r="E26" s="78" t="s">
        <v>133</v>
      </c>
      <c r="F26" s="78"/>
      <c r="G26" s="19">
        <v>39900</v>
      </c>
      <c r="H26" s="66" t="s">
        <v>78</v>
      </c>
    </row>
    <row r="27" spans="1:11" ht="12.75">
      <c r="A27" s="75"/>
      <c r="B27" s="76"/>
      <c r="C27" s="19">
        <v>0</v>
      </c>
      <c r="D27" s="4"/>
      <c r="E27" s="78" t="s">
        <v>75</v>
      </c>
      <c r="F27" s="78"/>
      <c r="G27" s="19">
        <v>87560</v>
      </c>
      <c r="H27" s="60"/>
      <c r="K27" s="67"/>
    </row>
    <row r="28" spans="1:8" ht="12.75">
      <c r="A28" s="75"/>
      <c r="B28" s="76"/>
      <c r="C28" s="19">
        <v>0</v>
      </c>
      <c r="D28" s="4"/>
      <c r="E28" s="78" t="s">
        <v>134</v>
      </c>
      <c r="F28" s="78"/>
      <c r="G28" s="19">
        <v>0</v>
      </c>
      <c r="H28" s="60"/>
    </row>
    <row r="29" spans="1:8" ht="12.75">
      <c r="A29" s="75"/>
      <c r="B29" s="76"/>
      <c r="C29" s="19">
        <v>0</v>
      </c>
      <c r="D29" s="4"/>
      <c r="E29" s="78" t="s">
        <v>77</v>
      </c>
      <c r="F29" s="78"/>
      <c r="G29" s="19">
        <v>0</v>
      </c>
      <c r="H29" s="60"/>
    </row>
    <row r="30" spans="1:8" ht="12.75">
      <c r="A30" s="75"/>
      <c r="B30" s="76"/>
      <c r="C30" s="19">
        <v>0</v>
      </c>
      <c r="D30" s="4"/>
      <c r="E30" s="76"/>
      <c r="F30" s="76"/>
      <c r="G30" s="19">
        <v>0</v>
      </c>
      <c r="H30" s="60"/>
    </row>
    <row r="31" spans="1:8" ht="12.75">
      <c r="A31" s="75"/>
      <c r="B31" s="76"/>
      <c r="C31" s="19">
        <v>0</v>
      </c>
      <c r="D31" s="4"/>
      <c r="E31" s="76"/>
      <c r="F31" s="76"/>
      <c r="G31" s="19">
        <v>0</v>
      </c>
      <c r="H31" s="60"/>
    </row>
    <row r="32" spans="1:8" ht="12.75">
      <c r="A32" s="75" t="s">
        <v>88</v>
      </c>
      <c r="B32" s="76"/>
      <c r="C32" s="23">
        <v>0</v>
      </c>
      <c r="D32" s="59"/>
      <c r="E32" s="76" t="s">
        <v>87</v>
      </c>
      <c r="F32" s="76"/>
      <c r="G32" s="23">
        <v>10500</v>
      </c>
      <c r="H32" s="60"/>
    </row>
    <row r="33" spans="1:8" ht="12.75">
      <c r="A33" s="38" t="s">
        <v>74</v>
      </c>
      <c r="B33" s="4"/>
      <c r="C33" s="20">
        <f>SUM(C25:C32)</f>
        <v>460336</v>
      </c>
      <c r="D33" s="4"/>
      <c r="E33" s="4" t="s">
        <v>74</v>
      </c>
      <c r="F33" s="4"/>
      <c r="G33" s="29">
        <f>SUM(G25:G32)</f>
        <v>387184</v>
      </c>
      <c r="H33" s="58"/>
    </row>
    <row r="34" spans="1:8" ht="12.75">
      <c r="A34" s="39" t="s">
        <v>132</v>
      </c>
      <c r="B34" s="3"/>
      <c r="C34" s="3"/>
      <c r="D34" s="3"/>
      <c r="E34" s="3"/>
      <c r="F34" s="3"/>
      <c r="G34" s="68">
        <f>C33-G33</f>
        <v>73152</v>
      </c>
      <c r="H34" s="61"/>
    </row>
    <row r="35" ht="12.75">
      <c r="G35" s="6"/>
    </row>
    <row r="36" spans="1:8" ht="12.75">
      <c r="A36" s="50" t="s">
        <v>159</v>
      </c>
      <c r="B36" s="86"/>
      <c r="C36" s="86"/>
      <c r="D36" s="86"/>
      <c r="E36" s="86"/>
      <c r="F36" s="69" t="s">
        <v>145</v>
      </c>
      <c r="G36" s="87"/>
      <c r="H36" s="87"/>
    </row>
    <row r="37" spans="3:6" ht="12.75">
      <c r="C37" s="48"/>
      <c r="D37" s="48"/>
      <c r="E37" s="48"/>
      <c r="F37" s="48"/>
    </row>
    <row r="38" spans="1:12" ht="12.75">
      <c r="A38" t="s">
        <v>31</v>
      </c>
      <c r="B38" s="77" t="s">
        <v>146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</row>
    <row r="40" ht="12.75">
      <c r="A40" t="s">
        <v>135</v>
      </c>
    </row>
    <row r="41" spans="1:12" ht="12.75">
      <c r="A41" s="26" t="s">
        <v>93</v>
      </c>
      <c r="B41" s="27" t="s">
        <v>94</v>
      </c>
      <c r="C41" s="27" t="s">
        <v>95</v>
      </c>
      <c r="D41" s="27" t="s">
        <v>96</v>
      </c>
      <c r="E41" s="27" t="s">
        <v>97</v>
      </c>
      <c r="F41" s="27" t="s">
        <v>98</v>
      </c>
      <c r="G41" s="27" t="s">
        <v>99</v>
      </c>
      <c r="H41" s="27" t="s">
        <v>100</v>
      </c>
      <c r="I41" s="27" t="s">
        <v>101</v>
      </c>
      <c r="J41" s="27" t="s">
        <v>102</v>
      </c>
      <c r="K41" s="27" t="s">
        <v>103</v>
      </c>
      <c r="L41" s="28" t="s">
        <v>104</v>
      </c>
    </row>
    <row r="42" spans="1:12" ht="12.75">
      <c r="A42" s="37" t="s">
        <v>53</v>
      </c>
      <c r="B42" s="29">
        <f>$E3*HRSW!$B7</f>
        <v>5040</v>
      </c>
      <c r="C42" s="29">
        <f>$E3*HRSW!$B8</f>
        <v>7920</v>
      </c>
      <c r="D42" s="29">
        <f>$E3*HRSW!$B9</f>
        <v>2200</v>
      </c>
      <c r="E42" s="29">
        <f>$E3*HRSW!$B10</f>
        <v>0</v>
      </c>
      <c r="F42" s="29">
        <f>$E3*HRSW!$B11</f>
        <v>14504</v>
      </c>
      <c r="G42" s="29">
        <f>$E3*HRSW!$B12</f>
        <v>3960</v>
      </c>
      <c r="H42" s="29">
        <f>$E3*HRSW!$B13</f>
        <v>4652</v>
      </c>
      <c r="I42" s="29">
        <f>$E3*HRSW!$B14</f>
        <v>5548</v>
      </c>
      <c r="J42" s="29">
        <f>$E3*HRSW!$B15</f>
        <v>0</v>
      </c>
      <c r="K42" s="29">
        <f>$E3*HRSW!$B16</f>
        <v>600</v>
      </c>
      <c r="L42" s="30">
        <f>$E3*HRSW!$B17</f>
        <v>1168</v>
      </c>
    </row>
    <row r="43" spans="1:12" ht="12.75">
      <c r="A43" s="38" t="s">
        <v>54</v>
      </c>
      <c r="B43" s="20">
        <f>$E4*Durum!$B7</f>
        <v>6600</v>
      </c>
      <c r="C43" s="20">
        <f>$E4*Durum!$B8</f>
        <v>7920</v>
      </c>
      <c r="D43" s="20">
        <f>$E4*Durum!$B9</f>
        <v>2200</v>
      </c>
      <c r="E43" s="20">
        <f>$E4*Durum!$B10</f>
        <v>0</v>
      </c>
      <c r="F43" s="20">
        <f>$E4*Durum!$B11</f>
        <v>13976</v>
      </c>
      <c r="G43" s="20">
        <f>$E4*Durum!$B12</f>
        <v>3600</v>
      </c>
      <c r="H43" s="20">
        <f>$E4*Durum!$B13</f>
        <v>4640</v>
      </c>
      <c r="I43" s="20">
        <f>$E4*Durum!$B14</f>
        <v>5540</v>
      </c>
      <c r="J43" s="20">
        <f>$E4*Durum!$B15</f>
        <v>0</v>
      </c>
      <c r="K43" s="20">
        <f>$E4*Durum!$B16</f>
        <v>600</v>
      </c>
      <c r="L43" s="31">
        <f>$E4*Durum!$B17</f>
        <v>1184</v>
      </c>
    </row>
    <row r="44" spans="1:12" ht="12.75">
      <c r="A44" s="38" t="s">
        <v>55</v>
      </c>
      <c r="B44" s="20">
        <f>$E5*Barley!$B7</f>
        <v>5940</v>
      </c>
      <c r="C44" s="20">
        <f>$E5*Barley!$B8</f>
        <v>10380</v>
      </c>
      <c r="D44" s="20">
        <f>$E5*Barley!$B9</f>
        <v>900</v>
      </c>
      <c r="E44" s="20">
        <f>$E5*Barley!$B10</f>
        <v>0</v>
      </c>
      <c r="F44" s="20">
        <f>$E5*Barley!$B11</f>
        <v>21540</v>
      </c>
      <c r="G44" s="20">
        <f>$E5*Barley!$B12</f>
        <v>2460</v>
      </c>
      <c r="H44" s="20">
        <f>$E5*Barley!$B13</f>
        <v>8148</v>
      </c>
      <c r="I44" s="20">
        <f>$E5*Barley!$B14</f>
        <v>9060</v>
      </c>
      <c r="J44" s="20">
        <f>$E5*Barley!$B15</f>
        <v>0</v>
      </c>
      <c r="K44" s="20">
        <f>$E5*Barley!$B16</f>
        <v>900</v>
      </c>
      <c r="L44" s="31">
        <f>$E5*Barley!$B17</f>
        <v>1560</v>
      </c>
    </row>
    <row r="45" spans="1:12" ht="12.75">
      <c r="A45" s="38" t="s">
        <v>26</v>
      </c>
      <c r="B45" s="20">
        <f>$E6*Corn!$B7</f>
        <v>0</v>
      </c>
      <c r="C45" s="20">
        <f>$E6*Corn!$B8</f>
        <v>0</v>
      </c>
      <c r="D45" s="20">
        <f>$E6*Corn!$B9</f>
        <v>0</v>
      </c>
      <c r="E45" s="20">
        <f>$E6*Corn!$B10</f>
        <v>0</v>
      </c>
      <c r="F45" s="20">
        <f>$E6*Corn!$B11</f>
        <v>0</v>
      </c>
      <c r="G45" s="20">
        <f>$E6*Corn!$B12</f>
        <v>0</v>
      </c>
      <c r="H45" s="20">
        <f>$E6*Corn!$B13</f>
        <v>0</v>
      </c>
      <c r="I45" s="20">
        <f>$E6*Corn!$B14</f>
        <v>0</v>
      </c>
      <c r="J45" s="20">
        <f>$E6*Corn!$B15</f>
        <v>0</v>
      </c>
      <c r="K45" s="20">
        <f>$E6*Corn!$B16</f>
        <v>0</v>
      </c>
      <c r="L45" s="31">
        <f>$E6*Corn!$B17</f>
        <v>0</v>
      </c>
    </row>
    <row r="46" spans="1:12" ht="12.75">
      <c r="A46" s="38" t="s">
        <v>25</v>
      </c>
      <c r="B46" s="20">
        <f>$E7*Soyb!$B7</f>
        <v>0</v>
      </c>
      <c r="C46" s="20">
        <f>$E7*Soyb!$B8</f>
        <v>0</v>
      </c>
      <c r="D46" s="20">
        <f>$E7*Soyb!$B9</f>
        <v>0</v>
      </c>
      <c r="E46" s="20">
        <f>$E7*Soyb!$B10</f>
        <v>0</v>
      </c>
      <c r="F46" s="20">
        <f>$E7*Soyb!$B11</f>
        <v>0</v>
      </c>
      <c r="G46" s="20">
        <f>$E7*Soyb!$B12</f>
        <v>0</v>
      </c>
      <c r="H46" s="20">
        <f>$E7*Soyb!$B13</f>
        <v>0</v>
      </c>
      <c r="I46" s="20">
        <f>$E7*Soyb!$B14</f>
        <v>0</v>
      </c>
      <c r="J46" s="20">
        <f>$E7*Soyb!$B15</f>
        <v>0</v>
      </c>
      <c r="K46" s="20">
        <f>$E7*Soyb!$B16</f>
        <v>0</v>
      </c>
      <c r="L46" s="31">
        <f>$E7*Soyb!$B17</f>
        <v>0</v>
      </c>
    </row>
    <row r="47" spans="1:12" ht="12.75">
      <c r="A47" s="38" t="s">
        <v>89</v>
      </c>
      <c r="B47" s="20">
        <f>$E8*Drybean!$B7</f>
        <v>0</v>
      </c>
      <c r="C47" s="20">
        <f>$E8*Drybean!$B8</f>
        <v>0</v>
      </c>
      <c r="D47" s="20">
        <f>$E8*Drybean!$B9</f>
        <v>0</v>
      </c>
      <c r="E47" s="20">
        <f>$E8*Drybean!$B10</f>
        <v>0</v>
      </c>
      <c r="F47" s="20">
        <f>$E8*Drybean!$B11</f>
        <v>0</v>
      </c>
      <c r="G47" s="20">
        <f>$E8*Drybean!$B12</f>
        <v>0</v>
      </c>
      <c r="H47" s="20">
        <f>$E8*Drybean!$B13</f>
        <v>0</v>
      </c>
      <c r="I47" s="20">
        <f>$E8*Drybean!$B14</f>
        <v>0</v>
      </c>
      <c r="J47" s="20">
        <f>$E8*Drybean!$B15</f>
        <v>0</v>
      </c>
      <c r="K47" s="20">
        <f>$E8*Drybean!$B16</f>
        <v>0</v>
      </c>
      <c r="L47" s="31">
        <f>$E8*Drybean!$B17</f>
        <v>0</v>
      </c>
    </row>
    <row r="48" spans="1:12" ht="12.75">
      <c r="A48" s="38" t="s">
        <v>56</v>
      </c>
      <c r="B48" s="20">
        <f>$E9*Oil_SF!$B7</f>
        <v>9828</v>
      </c>
      <c r="C48" s="20">
        <f>$E9*Oil_SF!$B8</f>
        <v>10800</v>
      </c>
      <c r="D48" s="20">
        <f>$E9*Oil_SF!$B9</f>
        <v>0</v>
      </c>
      <c r="E48" s="20">
        <f>$E9*Oil_SF!$B10</f>
        <v>2400</v>
      </c>
      <c r="F48" s="20">
        <f>$E9*Oil_SF!$B11</f>
        <v>11464</v>
      </c>
      <c r="G48" s="20">
        <f>$E9*Oil_SF!$B12</f>
        <v>3240</v>
      </c>
      <c r="H48" s="20">
        <f>$E9*Oil_SF!$B13</f>
        <v>5320</v>
      </c>
      <c r="I48" s="20">
        <f>$E9*Oil_SF!$B14</f>
        <v>5364</v>
      </c>
      <c r="J48" s="20">
        <f>$E9*Oil_SF!$B15</f>
        <v>1160</v>
      </c>
      <c r="K48" s="20">
        <f>$E9*Oil_SF!$B16</f>
        <v>3000</v>
      </c>
      <c r="L48" s="31">
        <f>$E9*Oil_SF!$B17</f>
        <v>1380</v>
      </c>
    </row>
    <row r="49" spans="1:12" ht="12.75">
      <c r="A49" s="38" t="s">
        <v>57</v>
      </c>
      <c r="B49" s="20">
        <f>$E10*Conf_SF!$B7</f>
        <v>0</v>
      </c>
      <c r="C49" s="20">
        <f>$E10*Conf_SF!$B8</f>
        <v>0</v>
      </c>
      <c r="D49" s="20">
        <f>$E10*Conf_SF!$B9</f>
        <v>0</v>
      </c>
      <c r="E49" s="20">
        <f>$E10*Conf_SF!$B10</f>
        <v>0</v>
      </c>
      <c r="F49" s="20">
        <f>$E10*Conf_SF!$B11</f>
        <v>0</v>
      </c>
      <c r="G49" s="20">
        <f>$E10*Conf_SF!$B12</f>
        <v>0</v>
      </c>
      <c r="H49" s="20">
        <f>$E10*Conf_SF!$B13</f>
        <v>0</v>
      </c>
      <c r="I49" s="20">
        <f>$E10*Conf_SF!$B14</f>
        <v>0</v>
      </c>
      <c r="J49" s="20">
        <f>$E10*Conf_SF!$B15</f>
        <v>0</v>
      </c>
      <c r="K49" s="20">
        <f>$E10*Conf_SF!$B16</f>
        <v>0</v>
      </c>
      <c r="L49" s="31">
        <f>$E10*Conf_SF!$B17</f>
        <v>0</v>
      </c>
    </row>
    <row r="50" spans="1:12" ht="12.75">
      <c r="A50" s="38" t="s">
        <v>58</v>
      </c>
      <c r="B50" s="20">
        <f>$E11*Canola!$B7</f>
        <v>0</v>
      </c>
      <c r="C50" s="20">
        <f>$E11*Canola!$B8</f>
        <v>0</v>
      </c>
      <c r="D50" s="20">
        <f>$E11*Canola!$B9</f>
        <v>0</v>
      </c>
      <c r="E50" s="20">
        <f>$E11*Canola!$B10</f>
        <v>0</v>
      </c>
      <c r="F50" s="20">
        <f>$E11*Canola!$B11</f>
        <v>0</v>
      </c>
      <c r="G50" s="20">
        <f>$E11*Canola!$B12</f>
        <v>0</v>
      </c>
      <c r="H50" s="20">
        <f>$E11*Canola!$B13</f>
        <v>0</v>
      </c>
      <c r="I50" s="20">
        <f>$E11*Canola!$B14</f>
        <v>0</v>
      </c>
      <c r="J50" s="20">
        <f>$E11*Canola!$B15</f>
        <v>0</v>
      </c>
      <c r="K50" s="20">
        <f>$E11*Canola!$B16</f>
        <v>0</v>
      </c>
      <c r="L50" s="31">
        <f>$E11*Canola!$B17</f>
        <v>0</v>
      </c>
    </row>
    <row r="51" spans="1:12" ht="12.75">
      <c r="A51" s="38" t="s">
        <v>59</v>
      </c>
      <c r="B51" s="20">
        <f>$E12*Flax!$B7</f>
        <v>0</v>
      </c>
      <c r="C51" s="20">
        <f>$E12*Flax!$B8</f>
        <v>0</v>
      </c>
      <c r="D51" s="20">
        <f>$E12*Flax!$B9</f>
        <v>0</v>
      </c>
      <c r="E51" s="20">
        <f>$E12*Flax!$B10</f>
        <v>0</v>
      </c>
      <c r="F51" s="20">
        <f>$E12*Flax!$B11</f>
        <v>0</v>
      </c>
      <c r="G51" s="20">
        <f>$E12*Flax!$B12</f>
        <v>0</v>
      </c>
      <c r="H51" s="20">
        <f>$E12*Flax!$B13</f>
        <v>0</v>
      </c>
      <c r="I51" s="20">
        <f>$E12*Flax!$B14</f>
        <v>0</v>
      </c>
      <c r="J51" s="20">
        <f>$E12*Flax!$B15</f>
        <v>0</v>
      </c>
      <c r="K51" s="20">
        <f>$E12*Flax!$B16</f>
        <v>0</v>
      </c>
      <c r="L51" s="31">
        <f>$E12*Flax!$B17</f>
        <v>0</v>
      </c>
    </row>
    <row r="52" spans="1:12" ht="12.75">
      <c r="A52" s="38" t="s">
        <v>62</v>
      </c>
      <c r="B52" s="20">
        <f>$E13*Peas!$B7</f>
        <v>12600</v>
      </c>
      <c r="C52" s="20">
        <f>$E13*Peas!$B8</f>
        <v>10200</v>
      </c>
      <c r="D52" s="20">
        <f>$E13*Peas!$B9</f>
        <v>0</v>
      </c>
      <c r="E52" s="20">
        <f>$E13*Peas!$B10</f>
        <v>0</v>
      </c>
      <c r="F52" s="20">
        <f>$E13*Peas!$B11</f>
        <v>2736</v>
      </c>
      <c r="G52" s="20">
        <f>$E13*Peas!$B12</f>
        <v>2960</v>
      </c>
      <c r="H52" s="20">
        <f>$E13*Peas!$B13</f>
        <v>4428</v>
      </c>
      <c r="I52" s="20">
        <f>$E13*Peas!$B14</f>
        <v>5716</v>
      </c>
      <c r="J52" s="20">
        <f>$E13*Peas!$B15</f>
        <v>0</v>
      </c>
      <c r="K52" s="20">
        <f>$E13*Peas!$B16</f>
        <v>2800</v>
      </c>
      <c r="L52" s="31">
        <f>$E13*Peas!$B17</f>
        <v>1088</v>
      </c>
    </row>
    <row r="53" spans="1:12" ht="12.75">
      <c r="A53" s="38" t="s">
        <v>63</v>
      </c>
      <c r="B53" s="32">
        <f>$E14*Oats!$B7</f>
        <v>0</v>
      </c>
      <c r="C53" s="20">
        <f>$E14*Oats!$B8</f>
        <v>0</v>
      </c>
      <c r="D53" s="20">
        <f>$E14*Oats!$B9</f>
        <v>0</v>
      </c>
      <c r="E53" s="20">
        <f>$E14*Oats!$B10</f>
        <v>0</v>
      </c>
      <c r="F53" s="20">
        <f>$E14*Oats!$B11</f>
        <v>0</v>
      </c>
      <c r="G53" s="20">
        <f>$E14*Oats!$B12</f>
        <v>0</v>
      </c>
      <c r="H53" s="20">
        <f>$E14*Oats!$B13</f>
        <v>0</v>
      </c>
      <c r="I53" s="20">
        <f>$E14*Oats!$B14</f>
        <v>0</v>
      </c>
      <c r="J53" s="20">
        <f>$E14*Oats!$B15</f>
        <v>0</v>
      </c>
      <c r="K53" s="20">
        <f>$E14*Oats!$B16</f>
        <v>0</v>
      </c>
      <c r="L53" s="31">
        <f>$E14*Oats!$B17</f>
        <v>0</v>
      </c>
    </row>
    <row r="54" spans="1:12" ht="12.75">
      <c r="A54" s="38" t="s">
        <v>64</v>
      </c>
      <c r="B54" s="32">
        <f>$E15*Lentil!$B7</f>
        <v>0</v>
      </c>
      <c r="C54" s="32">
        <f>$E15*Lentil!$B8</f>
        <v>0</v>
      </c>
      <c r="D54" s="32">
        <f>$E15*Lentil!$B9</f>
        <v>0</v>
      </c>
      <c r="E54" s="32">
        <f>$E15*Lentil!$B10</f>
        <v>0</v>
      </c>
      <c r="F54" s="32">
        <f>$E15*Lentil!$B11</f>
        <v>0</v>
      </c>
      <c r="G54" s="32">
        <f>$E15*Lentil!$B12</f>
        <v>0</v>
      </c>
      <c r="H54" s="32">
        <f>$E15*Lentil!$B13</f>
        <v>0</v>
      </c>
      <c r="I54" s="32">
        <f>$E15*Lentil!$B14</f>
        <v>0</v>
      </c>
      <c r="J54" s="32">
        <f>$E15*Lentil!$B15</f>
        <v>0</v>
      </c>
      <c r="K54" s="32">
        <f>$E15*Lentil!$B16</f>
        <v>0</v>
      </c>
      <c r="L54" s="33">
        <f>$E15*Lentil!$B17</f>
        <v>0</v>
      </c>
    </row>
    <row r="55" spans="1:12" ht="12.75">
      <c r="A55" s="38" t="s">
        <v>60</v>
      </c>
      <c r="B55" s="32">
        <f>$E16*Mustard!$B7</f>
        <v>0</v>
      </c>
      <c r="C55" s="32">
        <f>$E16*Mustard!$B8</f>
        <v>0</v>
      </c>
      <c r="D55" s="32">
        <f>$E16*Mustard!$B9</f>
        <v>0</v>
      </c>
      <c r="E55" s="32">
        <f>$E16*Mustard!$B10</f>
        <v>0</v>
      </c>
      <c r="F55" s="32">
        <f>$E16*Mustard!$B11</f>
        <v>0</v>
      </c>
      <c r="G55" s="32">
        <f>$E16*Mustard!$B12</f>
        <v>0</v>
      </c>
      <c r="H55" s="32">
        <f>$E16*Mustard!$B13</f>
        <v>0</v>
      </c>
      <c r="I55" s="32">
        <f>$E16*Mustard!$B14</f>
        <v>0</v>
      </c>
      <c r="J55" s="32">
        <f>$E16*Mustard!$B15</f>
        <v>0</v>
      </c>
      <c r="K55" s="32">
        <f>$E16*Mustard!$B16</f>
        <v>0</v>
      </c>
      <c r="L55" s="33">
        <f>$E16*Mustard!$B17</f>
        <v>0</v>
      </c>
    </row>
    <row r="56" spans="1:12" ht="12.75">
      <c r="A56" s="38" t="s">
        <v>61</v>
      </c>
      <c r="B56" s="32">
        <f>$E17*Buckwht!$B7</f>
        <v>0</v>
      </c>
      <c r="C56" s="32">
        <f>$E17*Buckwht!$B8</f>
        <v>0</v>
      </c>
      <c r="D56" s="32">
        <f>$E17*Buckwht!$B9</f>
        <v>0</v>
      </c>
      <c r="E56" s="32">
        <f>$E17*Buckwht!$B10</f>
        <v>0</v>
      </c>
      <c r="F56" s="32">
        <f>$E17*Buckwht!$B11</f>
        <v>0</v>
      </c>
      <c r="G56" s="32">
        <f>$E17*Buckwht!$B12</f>
        <v>0</v>
      </c>
      <c r="H56" s="32">
        <f>$E17*Buckwht!$B13</f>
        <v>0</v>
      </c>
      <c r="I56" s="32">
        <f>$E17*Buckwht!$B14</f>
        <v>0</v>
      </c>
      <c r="J56" s="32">
        <f>$E17*Buckwht!$B15</f>
        <v>0</v>
      </c>
      <c r="K56" s="32">
        <f>$E17*Buckwht!$B16</f>
        <v>0</v>
      </c>
      <c r="L56" s="33">
        <f>$E17*Buckwht!$B17</f>
        <v>0</v>
      </c>
    </row>
    <row r="57" spans="1:12" ht="12.75">
      <c r="A57" s="38" t="s">
        <v>65</v>
      </c>
      <c r="B57" s="32">
        <f>$E18*Millet!$B7</f>
        <v>0</v>
      </c>
      <c r="C57" s="32">
        <f>$E18*Millet!$B8</f>
        <v>0</v>
      </c>
      <c r="D57" s="32">
        <f>$E18*Millet!$B9</f>
        <v>0</v>
      </c>
      <c r="E57" s="32">
        <f>$E18*Millet!$B10</f>
        <v>0</v>
      </c>
      <c r="F57" s="32">
        <f>$E18*Millet!$B11</f>
        <v>0</v>
      </c>
      <c r="G57" s="32">
        <f>$E18*Millet!$B12</f>
        <v>0</v>
      </c>
      <c r="H57" s="32">
        <f>$E18*Millet!$B13</f>
        <v>0</v>
      </c>
      <c r="I57" s="32">
        <f>$E18*Millet!$B14</f>
        <v>0</v>
      </c>
      <c r="J57" s="32">
        <f>$E18*Millet!$B15</f>
        <v>0</v>
      </c>
      <c r="K57" s="32">
        <f>$E18*Millet!$B16</f>
        <v>0</v>
      </c>
      <c r="L57" s="33">
        <f>$E18*Millet!$B17</f>
        <v>0</v>
      </c>
    </row>
    <row r="58" spans="1:12" ht="12.75">
      <c r="A58" s="38" t="s">
        <v>66</v>
      </c>
      <c r="B58" s="32">
        <f>$E19*'Wint.Wht'!$B7</f>
        <v>0</v>
      </c>
      <c r="C58" s="32">
        <f>$E19*'Wint.Wht'!$B8</f>
        <v>0</v>
      </c>
      <c r="D58" s="32">
        <f>$E19*'Wint.Wht'!$B9</f>
        <v>0</v>
      </c>
      <c r="E58" s="32">
        <f>$E19*'Wint.Wht'!$B10</f>
        <v>0</v>
      </c>
      <c r="F58" s="32">
        <f>$E19*'Wint.Wht'!$B11</f>
        <v>0</v>
      </c>
      <c r="G58" s="32">
        <f>$E19*'Wint.Wht'!$B12</f>
        <v>0</v>
      </c>
      <c r="H58" s="32">
        <f>$E19*'Wint.Wht'!$B13</f>
        <v>0</v>
      </c>
      <c r="I58" s="32">
        <f>$E19*'Wint.Wht'!$B14</f>
        <v>0</v>
      </c>
      <c r="J58" s="32">
        <f>$E19*'Wint.Wht'!$B15</f>
        <v>0</v>
      </c>
      <c r="K58" s="32">
        <f>$E19*'Wint.Wht'!$B16</f>
        <v>0</v>
      </c>
      <c r="L58" s="33">
        <f>$E19*'Wint.Wht'!$B17</f>
        <v>0</v>
      </c>
    </row>
    <row r="59" spans="1:12" ht="12.75">
      <c r="A59" s="39" t="s">
        <v>67</v>
      </c>
      <c r="B59" s="32">
        <f>$E20*Rye!$B7</f>
        <v>0</v>
      </c>
      <c r="C59" s="32">
        <f>$E20*Rye!$B8</f>
        <v>0</v>
      </c>
      <c r="D59" s="32">
        <f>$E20*Rye!$B9</f>
        <v>0</v>
      </c>
      <c r="E59" s="32">
        <f>$E20*Rye!$B10</f>
        <v>0</v>
      </c>
      <c r="F59" s="32">
        <f>$E20*Rye!$B11</f>
        <v>0</v>
      </c>
      <c r="G59" s="32">
        <f>$E20*Rye!$B12</f>
        <v>0</v>
      </c>
      <c r="H59" s="32">
        <f>$E20*Rye!$B13</f>
        <v>0</v>
      </c>
      <c r="I59" s="32">
        <f>$E20*Rye!$B14</f>
        <v>0</v>
      </c>
      <c r="J59" s="32">
        <f>$E20*Rye!$B15</f>
        <v>0</v>
      </c>
      <c r="K59" s="32">
        <f>$E20*Rye!$B16</f>
        <v>0</v>
      </c>
      <c r="L59" s="33">
        <f>$E20*Rye!$B17</f>
        <v>0</v>
      </c>
    </row>
    <row r="60" spans="1:12" ht="12.75">
      <c r="A60" s="34" t="s">
        <v>85</v>
      </c>
      <c r="B60" s="21">
        <f>SUM(B42:B59)</f>
        <v>40008</v>
      </c>
      <c r="C60" s="21">
        <f aca="true" t="shared" si="4" ref="C60:L60">SUM(C42:C59)</f>
        <v>47220</v>
      </c>
      <c r="D60" s="21">
        <f t="shared" si="4"/>
        <v>5300</v>
      </c>
      <c r="E60" s="21">
        <f t="shared" si="4"/>
        <v>2400</v>
      </c>
      <c r="F60" s="21">
        <f t="shared" si="4"/>
        <v>64220</v>
      </c>
      <c r="G60" s="21">
        <f t="shared" si="4"/>
        <v>16220</v>
      </c>
      <c r="H60" s="21">
        <f t="shared" si="4"/>
        <v>27188</v>
      </c>
      <c r="I60" s="21">
        <f t="shared" si="4"/>
        <v>31228</v>
      </c>
      <c r="J60" s="21">
        <f t="shared" si="4"/>
        <v>1160</v>
      </c>
      <c r="K60" s="21">
        <f t="shared" si="4"/>
        <v>7900</v>
      </c>
      <c r="L60" s="35">
        <f t="shared" si="4"/>
        <v>6380</v>
      </c>
    </row>
    <row r="61" spans="1:12" ht="12.75">
      <c r="A61" s="34" t="s">
        <v>105</v>
      </c>
      <c r="B61" s="21"/>
      <c r="C61" s="35"/>
      <c r="D61" s="36">
        <f>SUM(B60:L60)</f>
        <v>249224</v>
      </c>
      <c r="E61" s="22"/>
      <c r="F61" s="22"/>
      <c r="G61" s="22"/>
      <c r="H61" s="22"/>
      <c r="I61" s="22"/>
      <c r="J61" s="22"/>
      <c r="K61" s="22"/>
      <c r="L61" s="22"/>
    </row>
  </sheetData>
  <sheetProtection sheet="1" objects="1" scenarios="1"/>
  <mergeCells count="20">
    <mergeCell ref="A31:B31"/>
    <mergeCell ref="E31:F31"/>
    <mergeCell ref="C23:E23"/>
    <mergeCell ref="A25:B25"/>
    <mergeCell ref="E25:F25"/>
    <mergeCell ref="A26:B26"/>
    <mergeCell ref="E26:F26"/>
    <mergeCell ref="A27:B27"/>
    <mergeCell ref="E27:F27"/>
    <mergeCell ref="A28:B28"/>
    <mergeCell ref="A32:B32"/>
    <mergeCell ref="E32:F32"/>
    <mergeCell ref="B36:E36"/>
    <mergeCell ref="G36:H36"/>
    <mergeCell ref="B38:L38"/>
    <mergeCell ref="E28:F28"/>
    <mergeCell ref="A29:B29"/>
    <mergeCell ref="E29:F29"/>
    <mergeCell ref="A30:B30"/>
    <mergeCell ref="E30:F30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51</v>
      </c>
      <c r="B1" s="24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40</v>
      </c>
      <c r="C2" s="83"/>
      <c r="D2" s="83"/>
      <c r="E2" s="83"/>
      <c r="F2" s="83"/>
      <c r="G2" s="83"/>
    </row>
    <row r="3" spans="1:7" ht="12.75">
      <c r="A3" t="s">
        <v>30</v>
      </c>
      <c r="B3" s="10">
        <v>3.46</v>
      </c>
      <c r="C3" s="83"/>
      <c r="D3" s="83"/>
      <c r="E3" s="83"/>
      <c r="F3" s="83"/>
      <c r="G3" s="83"/>
    </row>
    <row r="4" spans="1:7" ht="12.75">
      <c r="A4" t="s">
        <v>28</v>
      </c>
      <c r="B4">
        <f>B2*B3</f>
        <v>138.4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6.24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3.5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42.9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5.4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11.4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12.96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6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2.32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90.72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4.91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14.83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8.53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39.8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68.07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158.79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-20.389999999999986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5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2">
        <f>B18/B2</f>
        <v>2.268</v>
      </c>
      <c r="C32" s="83"/>
      <c r="D32" s="83"/>
      <c r="E32" s="83"/>
      <c r="F32" s="83"/>
      <c r="G32" s="83"/>
    </row>
    <row r="33" spans="1:7" ht="12.75">
      <c r="A33" t="s">
        <v>23</v>
      </c>
      <c r="B33" s="2">
        <f>B25/B2</f>
        <v>1.7017499999999999</v>
      </c>
      <c r="C33" s="83"/>
      <c r="D33" s="83"/>
      <c r="E33" s="83"/>
      <c r="F33" s="83"/>
      <c r="G33" s="83"/>
    </row>
    <row r="34" spans="1:7" ht="12.75">
      <c r="A34" t="s">
        <v>27</v>
      </c>
      <c r="B34" s="2">
        <f>B27/B2</f>
        <v>3.96975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19:G19"/>
    <mergeCell ref="C20:G20"/>
    <mergeCell ref="C21:G21"/>
    <mergeCell ref="C22:G2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32</v>
      </c>
      <c r="B1" s="24" t="s">
        <v>0</v>
      </c>
      <c r="C1" s="84" t="s">
        <v>31</v>
      </c>
      <c r="D1" s="84"/>
      <c r="E1" s="84"/>
      <c r="F1" s="84"/>
      <c r="G1" s="84"/>
    </row>
    <row r="2" spans="1:7" ht="12.75">
      <c r="A2" t="s">
        <v>29</v>
      </c>
      <c r="B2" s="9">
        <v>35</v>
      </c>
      <c r="C2" s="83"/>
      <c r="D2" s="83"/>
      <c r="E2" s="83"/>
      <c r="F2" s="83"/>
      <c r="G2" s="83"/>
    </row>
    <row r="3" spans="1:7" ht="12.75">
      <c r="A3" t="s">
        <v>91</v>
      </c>
      <c r="B3" s="12">
        <v>5.36</v>
      </c>
      <c r="C3" s="83"/>
      <c r="D3" s="83"/>
      <c r="E3" s="83"/>
      <c r="F3" s="83"/>
      <c r="G3" s="83"/>
    </row>
    <row r="4" spans="1:7" ht="12.75">
      <c r="A4" t="s">
        <v>28</v>
      </c>
      <c r="B4" s="2">
        <f>B2*B3</f>
        <v>187.60000000000002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12.6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19.8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5.5</v>
      </c>
      <c r="C9" s="83" t="s">
        <v>147</v>
      </c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8" t="s">
        <v>160</v>
      </c>
      <c r="D10" s="83"/>
      <c r="E10" s="83"/>
      <c r="F10" s="83"/>
      <c r="G10" s="83"/>
    </row>
    <row r="11" spans="1:7" ht="12.75">
      <c r="A11" s="1" t="s">
        <v>12</v>
      </c>
      <c r="B11" s="11">
        <v>36.26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9.9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11.63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13.87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2.92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113.98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5.07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15.58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9.23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39.8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69.67999999999999</v>
      </c>
      <c r="C25" s="83"/>
      <c r="D25" s="83"/>
      <c r="E25" s="83"/>
      <c r="F25" s="83"/>
      <c r="G25" s="83"/>
    </row>
    <row r="26" spans="2:7" ht="12.75" customHeight="1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183.66</v>
      </c>
      <c r="C27" s="83"/>
      <c r="D27" s="83"/>
      <c r="E27" s="83"/>
      <c r="F27" s="83"/>
      <c r="G27" s="83"/>
    </row>
    <row r="28" spans="2:7" ht="12.75" customHeight="1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3.940000000000026</v>
      </c>
      <c r="C29" s="83"/>
      <c r="D29" s="83"/>
      <c r="E29" s="83"/>
      <c r="F29" s="83"/>
      <c r="G29" s="83"/>
    </row>
    <row r="30" spans="2:7" ht="12.75" customHeight="1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5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2">
        <f>B18/B2</f>
        <v>3.2565714285714287</v>
      </c>
      <c r="C32" s="83"/>
      <c r="D32" s="83"/>
      <c r="E32" s="83"/>
      <c r="F32" s="83"/>
      <c r="G32" s="83"/>
    </row>
    <row r="33" spans="1:7" ht="12.75">
      <c r="A33" t="s">
        <v>23</v>
      </c>
      <c r="B33" s="2">
        <f>B25/B2</f>
        <v>1.9908571428571427</v>
      </c>
      <c r="C33" s="83"/>
      <c r="D33" s="83"/>
      <c r="E33" s="83"/>
      <c r="F33" s="83"/>
      <c r="G33" s="83"/>
    </row>
    <row r="34" spans="1:7" ht="12.75">
      <c r="A34" t="s">
        <v>27</v>
      </c>
      <c r="B34" s="2">
        <f>B27/B2</f>
        <v>5.247428571428571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12:G12"/>
    <mergeCell ref="C13:G13"/>
    <mergeCell ref="C2:G2"/>
    <mergeCell ref="C3:G3"/>
    <mergeCell ref="C4:G4"/>
    <mergeCell ref="C5:G5"/>
    <mergeCell ref="C6:G6"/>
    <mergeCell ref="C7:G7"/>
    <mergeCell ref="C8:G8"/>
    <mergeCell ref="C9:G9"/>
    <mergeCell ref="C14:G14"/>
    <mergeCell ref="C15:G15"/>
    <mergeCell ref="C16:G16"/>
    <mergeCell ref="C17:G17"/>
    <mergeCell ref="C18:G18"/>
    <mergeCell ref="C19:G19"/>
    <mergeCell ref="C34:G34"/>
    <mergeCell ref="C1:G1"/>
    <mergeCell ref="C30:G30"/>
    <mergeCell ref="C31:G31"/>
    <mergeCell ref="C32:G32"/>
    <mergeCell ref="C33:G33"/>
    <mergeCell ref="C10:G10"/>
    <mergeCell ref="C11:G11"/>
    <mergeCell ref="C24:G24"/>
    <mergeCell ref="C25:G25"/>
    <mergeCell ref="C26:G26"/>
    <mergeCell ref="C27:G27"/>
    <mergeCell ref="C28:G28"/>
    <mergeCell ref="C29:G29"/>
    <mergeCell ref="C20:G20"/>
    <mergeCell ref="C21:G21"/>
    <mergeCell ref="C22:G22"/>
    <mergeCell ref="C23:G23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34</v>
      </c>
      <c r="B1" s="24" t="s">
        <v>0</v>
      </c>
      <c r="C1" s="84" t="s">
        <v>31</v>
      </c>
      <c r="D1" s="84"/>
      <c r="E1" s="84"/>
      <c r="F1" s="84"/>
      <c r="G1" s="84"/>
    </row>
    <row r="2" spans="1:7" ht="12.75">
      <c r="A2" t="s">
        <v>29</v>
      </c>
      <c r="B2" s="9">
        <v>34</v>
      </c>
      <c r="C2" s="83"/>
      <c r="D2" s="83"/>
      <c r="E2" s="83"/>
      <c r="F2" s="83"/>
      <c r="G2" s="83"/>
    </row>
    <row r="3" spans="1:7" ht="12.75">
      <c r="A3" t="s">
        <v>91</v>
      </c>
      <c r="B3" s="10">
        <v>6.07</v>
      </c>
      <c r="C3" s="83" t="s">
        <v>136</v>
      </c>
      <c r="D3" s="83"/>
      <c r="E3" s="83"/>
      <c r="F3" s="83"/>
      <c r="G3" s="83"/>
    </row>
    <row r="4" spans="1:7" ht="12.75">
      <c r="A4" t="s">
        <v>28</v>
      </c>
      <c r="B4">
        <f>B2*B3</f>
        <v>206.38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16.5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19.8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5.5</v>
      </c>
      <c r="C9" s="83" t="s">
        <v>147</v>
      </c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8" t="s">
        <v>160</v>
      </c>
      <c r="D10" s="83"/>
      <c r="E10" s="83"/>
      <c r="F10" s="83"/>
      <c r="G10" s="83"/>
    </row>
    <row r="11" spans="1:7" ht="12.75">
      <c r="A11" s="1" t="s">
        <v>12</v>
      </c>
      <c r="B11" s="11">
        <v>34.94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9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11.6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13.85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2.96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115.64999999999998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5.06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15.55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9.21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39.8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69.62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185.26999999999998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21.110000000000014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5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2">
        <f>B18/B2</f>
        <v>3.4014705882352936</v>
      </c>
      <c r="C32" s="83"/>
      <c r="D32" s="83"/>
      <c r="E32" s="83"/>
      <c r="F32" s="83"/>
      <c r="G32" s="83"/>
    </row>
    <row r="33" spans="1:7" ht="12.75">
      <c r="A33" t="s">
        <v>23</v>
      </c>
      <c r="B33" s="2">
        <f>B25/B2</f>
        <v>2.0476470588235296</v>
      </c>
      <c r="C33" s="83"/>
      <c r="D33" s="83"/>
      <c r="E33" s="83"/>
      <c r="F33" s="83"/>
      <c r="G33" s="83"/>
    </row>
    <row r="34" spans="1:7" ht="12.75">
      <c r="A34" t="s">
        <v>27</v>
      </c>
      <c r="B34" s="2">
        <f>B27/B2</f>
        <v>5.449117647058823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19:G19"/>
    <mergeCell ref="C20:G20"/>
    <mergeCell ref="C21:G21"/>
    <mergeCell ref="C22:G2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35</v>
      </c>
      <c r="B1" s="24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56</v>
      </c>
      <c r="C2" s="83"/>
      <c r="D2" s="83"/>
      <c r="E2" s="83"/>
      <c r="F2" s="83"/>
      <c r="G2" s="83"/>
    </row>
    <row r="3" spans="1:7" ht="12.75">
      <c r="A3" t="s">
        <v>91</v>
      </c>
      <c r="B3" s="10">
        <v>3.44</v>
      </c>
      <c r="C3" s="83" t="s">
        <v>148</v>
      </c>
      <c r="D3" s="83"/>
      <c r="E3" s="83"/>
      <c r="F3" s="83"/>
      <c r="G3" s="83"/>
    </row>
    <row r="4" spans="1:7" ht="12.75">
      <c r="A4" t="s">
        <v>28</v>
      </c>
      <c r="B4">
        <f>B2*B3</f>
        <v>192.64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9.9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17.3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1.5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35.9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4.1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13.58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15.1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2.6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101.47999999999998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5.7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17.78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10.7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39.8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73.97999999999999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175.45999999999998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17.180000000000007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5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2">
        <f>B18/B2</f>
        <v>1.8121428571428566</v>
      </c>
      <c r="C32" s="83"/>
      <c r="D32" s="83"/>
      <c r="E32" s="83"/>
      <c r="F32" s="83"/>
      <c r="G32" s="83"/>
    </row>
    <row r="33" spans="1:7" ht="12.75">
      <c r="A33" t="s">
        <v>23</v>
      </c>
      <c r="B33" s="2">
        <f>B25/B2</f>
        <v>1.3210714285714285</v>
      </c>
      <c r="C33" s="83"/>
      <c r="D33" s="83"/>
      <c r="E33" s="83"/>
      <c r="F33" s="83"/>
      <c r="G33" s="83"/>
    </row>
    <row r="34" spans="1:7" ht="12.75">
      <c r="A34" t="s">
        <v>27</v>
      </c>
      <c r="B34" s="2">
        <f>B27/B2</f>
        <v>3.1332142857142853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19:G19"/>
    <mergeCell ref="C20:G20"/>
    <mergeCell ref="C21:G21"/>
    <mergeCell ref="C22:G2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36</v>
      </c>
      <c r="B1" s="24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80</v>
      </c>
      <c r="C2" s="83"/>
      <c r="D2" s="83"/>
      <c r="E2" s="83"/>
      <c r="F2" s="83"/>
      <c r="G2" s="83"/>
    </row>
    <row r="3" spans="1:7" ht="12.75">
      <c r="A3" t="s">
        <v>91</v>
      </c>
      <c r="B3" s="10">
        <v>3.45</v>
      </c>
      <c r="C3" s="83"/>
      <c r="D3" s="83"/>
      <c r="E3" s="83"/>
      <c r="F3" s="83"/>
      <c r="G3" s="83"/>
    </row>
    <row r="4" spans="1:7" ht="12.75">
      <c r="A4" t="s">
        <v>28</v>
      </c>
      <c r="B4">
        <f>B2*B3</f>
        <v>276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55.76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14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8" t="s">
        <v>161</v>
      </c>
      <c r="D10" s="83"/>
      <c r="E10" s="83"/>
      <c r="F10" s="83"/>
      <c r="G10" s="83"/>
    </row>
    <row r="11" spans="1:7" ht="12.75">
      <c r="A11" s="1" t="s">
        <v>12</v>
      </c>
      <c r="B11" s="11">
        <v>43.81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12.8</v>
      </c>
      <c r="C12" s="88"/>
      <c r="D12" s="83"/>
      <c r="E12" s="83"/>
      <c r="F12" s="83"/>
      <c r="G12" s="83"/>
    </row>
    <row r="13" spans="1:7" ht="12.75">
      <c r="A13" s="1" t="s">
        <v>13</v>
      </c>
      <c r="B13" s="11">
        <v>16.45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15.93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16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4.63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180.88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6.62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22.95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13.19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39.8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82.56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263.44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12.560000000000002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5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2">
        <f>B18/B2</f>
        <v>2.261</v>
      </c>
      <c r="C32" s="83"/>
      <c r="D32" s="83"/>
      <c r="E32" s="83"/>
      <c r="F32" s="83"/>
      <c r="G32" s="83"/>
    </row>
    <row r="33" spans="1:7" ht="12.75">
      <c r="A33" t="s">
        <v>23</v>
      </c>
      <c r="B33" s="2">
        <f>B25/B2</f>
        <v>1.032</v>
      </c>
      <c r="C33" s="83"/>
      <c r="D33" s="83"/>
      <c r="E33" s="83"/>
      <c r="F33" s="83"/>
      <c r="G33" s="83"/>
    </row>
    <row r="34" spans="1:7" ht="12.75">
      <c r="A34" t="s">
        <v>27</v>
      </c>
      <c r="B34" s="2">
        <f>B27/B2</f>
        <v>3.293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19:G19"/>
    <mergeCell ref="C20:G20"/>
    <mergeCell ref="C21:G21"/>
    <mergeCell ref="C22:G2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37</v>
      </c>
      <c r="B1" s="24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26</v>
      </c>
      <c r="C2" s="83"/>
      <c r="D2" s="83"/>
      <c r="E2" s="83"/>
      <c r="F2" s="83"/>
      <c r="G2" s="83"/>
    </row>
    <row r="3" spans="1:7" ht="12.75">
      <c r="A3" t="s">
        <v>91</v>
      </c>
      <c r="B3" s="10">
        <v>8.58</v>
      </c>
      <c r="C3" s="83"/>
      <c r="D3" s="83"/>
      <c r="E3" s="83"/>
      <c r="F3" s="83"/>
      <c r="G3" s="83"/>
    </row>
    <row r="4" spans="1:7" ht="12.75">
      <c r="A4" t="s">
        <v>28</v>
      </c>
      <c r="B4">
        <f>B2*B3</f>
        <v>223.08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49.87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14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 t="s">
        <v>149</v>
      </c>
      <c r="D10" s="83"/>
      <c r="E10" s="83"/>
      <c r="F10" s="83"/>
      <c r="G10" s="83"/>
    </row>
    <row r="11" spans="1:7" ht="12.75">
      <c r="A11" s="1" t="s">
        <v>12</v>
      </c>
      <c r="B11" s="11">
        <v>4.65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12.8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9.56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12.47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6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2.87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112.22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4.68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14.55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8.17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39.8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67.19999999999999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179.42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43.660000000000025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5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2">
        <f>B18/B2</f>
        <v>4.3161538461538465</v>
      </c>
      <c r="C32" s="83"/>
      <c r="D32" s="83"/>
      <c r="E32" s="83"/>
      <c r="F32" s="83"/>
      <c r="G32" s="83"/>
    </row>
    <row r="33" spans="1:7" ht="12.75">
      <c r="A33" t="s">
        <v>23</v>
      </c>
      <c r="B33" s="2">
        <f>B25/B2</f>
        <v>2.5846153846153843</v>
      </c>
      <c r="C33" s="83"/>
      <c r="D33" s="83"/>
      <c r="E33" s="83"/>
      <c r="F33" s="83"/>
      <c r="G33" s="83"/>
    </row>
    <row r="34" spans="1:7" ht="12.75">
      <c r="A34" t="s">
        <v>27</v>
      </c>
      <c r="B34" s="2">
        <f>B27/B2</f>
        <v>6.90076923076923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19:G19"/>
    <mergeCell ref="C20:G20"/>
    <mergeCell ref="C21:G21"/>
    <mergeCell ref="C22:G2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38</v>
      </c>
      <c r="B1" s="24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1270</v>
      </c>
      <c r="C2" s="83"/>
      <c r="D2" s="83"/>
      <c r="E2" s="83"/>
      <c r="F2" s="83"/>
      <c r="G2" s="83"/>
    </row>
    <row r="3" spans="1:7" ht="12.75">
      <c r="A3" t="s">
        <v>30</v>
      </c>
      <c r="B3" s="10">
        <v>0.26</v>
      </c>
      <c r="C3" s="83"/>
      <c r="D3" s="83"/>
      <c r="E3" s="83"/>
      <c r="F3" s="83"/>
      <c r="G3" s="83"/>
    </row>
    <row r="4" spans="1:7" ht="12.75">
      <c r="A4" t="s">
        <v>28</v>
      </c>
      <c r="B4" s="2">
        <f>B2*B3</f>
        <v>330.2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42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35.5</v>
      </c>
      <c r="C8" s="83" t="s">
        <v>150</v>
      </c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23.57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20.2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14.14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15.65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4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4.07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159.13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5.57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19.78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11.27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39.8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76.42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235.55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94.64999999999998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5" t="s">
        <v>39</v>
      </c>
      <c r="C31" s="83"/>
      <c r="D31" s="83"/>
      <c r="E31" s="83"/>
      <c r="F31" s="83"/>
      <c r="G31" s="83"/>
    </row>
    <row r="32" spans="1:7" ht="12.75">
      <c r="A32" s="1" t="s">
        <v>22</v>
      </c>
      <c r="B32" s="13">
        <f>B18/B2</f>
        <v>0.1252992125984252</v>
      </c>
      <c r="C32" s="83"/>
      <c r="D32" s="83"/>
      <c r="E32" s="83"/>
      <c r="F32" s="83"/>
      <c r="G32" s="83"/>
    </row>
    <row r="33" spans="1:7" ht="12.75">
      <c r="A33" t="s">
        <v>23</v>
      </c>
      <c r="B33" s="13">
        <f>B25/B2</f>
        <v>0.06017322834645669</v>
      </c>
      <c r="C33" s="83"/>
      <c r="D33" s="83"/>
      <c r="E33" s="83"/>
      <c r="F33" s="83"/>
      <c r="G33" s="83"/>
    </row>
    <row r="34" spans="1:7" ht="12.75">
      <c r="A34" t="s">
        <v>27</v>
      </c>
      <c r="B34" s="13">
        <f>B27/B2</f>
        <v>0.1854724409448819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19:G19"/>
    <mergeCell ref="C20:G20"/>
    <mergeCell ref="C21:G21"/>
    <mergeCell ref="C22:G2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7" sqref="C7:G7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40</v>
      </c>
      <c r="B1" s="24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1450</v>
      </c>
      <c r="C2" s="83"/>
      <c r="D2" s="83"/>
      <c r="E2" s="83"/>
      <c r="F2" s="83"/>
      <c r="G2" s="83"/>
    </row>
    <row r="3" spans="1:7" ht="12.75">
      <c r="A3" t="s">
        <v>91</v>
      </c>
      <c r="B3" s="10">
        <v>0.152</v>
      </c>
      <c r="C3" s="83"/>
      <c r="D3" s="83"/>
      <c r="E3" s="83"/>
      <c r="F3" s="83"/>
      <c r="G3" s="83"/>
    </row>
    <row r="4" spans="1:7" ht="12.75">
      <c r="A4" t="s">
        <v>28</v>
      </c>
      <c r="B4">
        <f>B2*B3</f>
        <v>220.4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24.57</v>
      </c>
      <c r="C7" s="88" t="s">
        <v>162</v>
      </c>
      <c r="D7" s="83"/>
      <c r="E7" s="83"/>
      <c r="F7" s="83"/>
      <c r="G7" s="83"/>
    </row>
    <row r="8" spans="1:7" ht="12.75">
      <c r="A8" s="1" t="s">
        <v>9</v>
      </c>
      <c r="B8" s="11">
        <v>27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 t="s">
        <v>151</v>
      </c>
      <c r="D9" s="83"/>
      <c r="E9" s="83"/>
      <c r="F9" s="83"/>
      <c r="G9" s="83"/>
    </row>
    <row r="10" spans="1:7" ht="12.75">
      <c r="A10" s="1" t="s">
        <v>10</v>
      </c>
      <c r="B10" s="11">
        <v>6</v>
      </c>
      <c r="C10" s="88" t="s">
        <v>152</v>
      </c>
      <c r="D10" s="83"/>
      <c r="E10" s="83"/>
      <c r="F10" s="83"/>
      <c r="G10" s="83"/>
    </row>
    <row r="11" spans="1:7" ht="12.75">
      <c r="A11" s="1" t="s">
        <v>12</v>
      </c>
      <c r="B11" s="11">
        <v>28.66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8.1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13.3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13.41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2.9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7.5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3.45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134.89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5.54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17.2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10.47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39.8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73.00999999999999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207.89999999999998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12.500000000000028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5" t="s">
        <v>39</v>
      </c>
      <c r="C31" s="83"/>
      <c r="D31" s="83"/>
      <c r="E31" s="83"/>
      <c r="F31" s="83"/>
      <c r="G31" s="83"/>
    </row>
    <row r="32" spans="1:7" ht="12.75">
      <c r="A32" s="1" t="s">
        <v>22</v>
      </c>
      <c r="B32" s="13">
        <f>B18/B2</f>
        <v>0.09302758620689654</v>
      </c>
      <c r="C32" s="83"/>
      <c r="D32" s="83"/>
      <c r="E32" s="83"/>
      <c r="F32" s="83"/>
      <c r="G32" s="83"/>
    </row>
    <row r="33" spans="1:7" ht="12.75">
      <c r="A33" t="s">
        <v>23</v>
      </c>
      <c r="B33" s="13">
        <f>B25/B2</f>
        <v>0.05035172413793103</v>
      </c>
      <c r="C33" s="83"/>
      <c r="D33" s="83"/>
      <c r="E33" s="83"/>
      <c r="F33" s="83"/>
      <c r="G33" s="83"/>
    </row>
    <row r="34" spans="1:7" ht="12.75">
      <c r="A34" t="s">
        <v>27</v>
      </c>
      <c r="B34" s="13">
        <f>B27/B2</f>
        <v>0.14337931034482757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19:G19"/>
    <mergeCell ref="C20:G20"/>
    <mergeCell ref="C21:G21"/>
    <mergeCell ref="C22:G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andrew.swenson</cp:lastModifiedBy>
  <cp:lastPrinted>2009-12-11T22:31:10Z</cp:lastPrinted>
  <dcterms:created xsi:type="dcterms:W3CDTF">2005-01-10T15:34:54Z</dcterms:created>
  <dcterms:modified xsi:type="dcterms:W3CDTF">2009-12-11T22:41:36Z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