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45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" sheetId="7" r:id="rId7"/>
    <sheet name="Oil_SF" sheetId="8" r:id="rId8"/>
    <sheet name="Conf_SF" sheetId="9" r:id="rId9"/>
    <sheet name="Canola" sheetId="10" r:id="rId10"/>
    <sheet name="Flax" sheetId="11" r:id="rId11"/>
    <sheet name="Peas" sheetId="12" r:id="rId12"/>
    <sheet name="Oats" sheetId="13" r:id="rId13"/>
    <sheet name="Lentil" sheetId="14" r:id="rId14"/>
    <sheet name="Mustard" sheetId="15" r:id="rId15"/>
    <sheet name="Saffl" sheetId="16" r:id="rId16"/>
    <sheet name="Buckwht" sheetId="17" r:id="rId17"/>
    <sheet name="Millet" sheetId="18" r:id="rId18"/>
    <sheet name="Chickpea" sheetId="19" r:id="rId19"/>
    <sheet name="HRWW" sheetId="20" r:id="rId20"/>
    <sheet name="Rye" sheetId="21" r:id="rId21"/>
  </sheets>
  <definedNames>
    <definedName name="_xlnm.Print_Area" localSheetId="1">'Cashflow'!$A$1:$L$63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<sst xmlns="http://schemas.openxmlformats.org/spreadsheetml/2006/main" count="761" uniqueCount="174">
  <si>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</si>
  <si>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</si>
  <si>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</si>
  <si>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</si>
  <si>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</si>
  <si>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</si>
  <si>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</si>
  <si>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</si>
  <si>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</si>
  <si>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</si>
  <si>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</si>
  <si>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</si>
  <si>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</si>
  <si>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</si>
  <si>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</si>
  <si>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</si>
  <si>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</si>
  <si>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</si>
  <si>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</si>
  <si>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</si>
  <si>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</si>
  <si>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</si>
  <si>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</si>
  <si>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</si>
  <si>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</si>
  <si>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</si>
  <si>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</si>
  <si>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</si>
  <si>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</si>
  <si>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</si>
  <si>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</si>
  <si>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</si>
  <si>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</si>
  <si>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</si>
  <si>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</si>
  <si>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</si>
  <si>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</si>
  <si>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</si>
  <si>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</si>
  <si>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</si>
  <si>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</si>
  <si>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</si>
  <si>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</si>
  <si>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</si>
  <si>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</si>
  <si>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</si>
  <si>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</si>
  <si>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</si>
  <si>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</si>
  <si>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</si>
  <si>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</si>
  <si>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</si>
  <si>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</si>
  <si>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</si>
  <si>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</si>
  <si>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</si>
  <si>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</si>
  <si>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</si>
  <si>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</si>
  <si>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</si>
  <si>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</si>
  <si>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</si>
  <si>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</si>
  <si>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</si>
  <si>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</si>
  <si>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</si>
  <si>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</si>
  <si>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</si>
  <si>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</si>
  <si>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</si>
  <si>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</si>
  <si>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</si>
  <si>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</si>
  <si>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</si>
  <si>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</si>
  <si>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</si>
  <si>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</si>
  <si>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</si>
  <si>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</si>
  <si>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</si>
  <si>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</si>
  <si>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</si>
  <si>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</si>
  <si>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Lg Chickp</t>
  </si>
  <si>
    <t>SAFFLOWER</t>
  </si>
  <si>
    <t>Safflower</t>
  </si>
  <si>
    <t>CONFECTIONERY SUNFLOWER</t>
  </si>
  <si>
    <t>Conf_SF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</si>
  <si>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</si>
  <si>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</si>
  <si>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</si>
  <si>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</si>
  <si>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</si>
  <si>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</si>
  <si>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</si>
  <si>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</si>
  <si>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</si>
  <si>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</si>
  <si>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</si>
  <si>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</si>
  <si>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</si>
  <si>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</si>
  <si>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</si>
  <si>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</si>
  <si>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</si>
  <si>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</si>
  <si>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</si>
  <si>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</si>
  <si>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</si>
  <si>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</si>
  <si>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</si>
  <si>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</si>
  <si>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</si>
  <si>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</si>
  <si>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</si>
  <si>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</si>
  <si>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</si>
  <si>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</si>
  <si>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</si>
  <si>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</si>
  <si>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</si>
  <si>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</si>
  <si>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</si>
  <si>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</si>
  <si>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</si>
  <si>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</si>
  <si>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</si>
  <si>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</si>
  <si>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</si>
  <si>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</si>
  <si>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</si>
  <si>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</si>
  <si>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</si>
  <si>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</si>
  <si>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</si>
  <si>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</si>
  <si>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</si>
  <si>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Sm Chickpea</t>
  </si>
  <si>
    <t>Date:</t>
  </si>
  <si>
    <t>See direct cost summary below.</t>
  </si>
  <si>
    <t>Seed treatment and early season foliar fungicide</t>
  </si>
  <si>
    <t>Cereal grain aphid insecticide would cost about $6</t>
  </si>
  <si>
    <t>Includes seed treatment for wireworm and flea beetle</t>
  </si>
  <si>
    <t>Fungicide for white mold would cost about $18</t>
  </si>
  <si>
    <t>Includes pre-harvest dessicant</t>
  </si>
  <si>
    <t>Insecticide treatment for cutworm would be about $5</t>
  </si>
  <si>
    <t>Frontier variety with some ascochyta resistance</t>
  </si>
  <si>
    <t>Name:</t>
  </si>
  <si>
    <t>Spraying for head feeding insects.</t>
  </si>
  <si>
    <t>Two sprayings for head feeding insects.</t>
  </si>
  <si>
    <t>SMALLE CHICKPEA</t>
  </si>
  <si>
    <t>Two ascochyta blight fung. trtmts, more maybe needed</t>
  </si>
  <si>
    <t>Market</t>
  </si>
  <si>
    <t xml:space="preserve">  Market Price</t>
  </si>
  <si>
    <t>Fungicide for rust would cost $4 plus application</t>
  </si>
  <si>
    <t>Yellow pea seed cost, use $54 cost/acre for green pea seed.</t>
  </si>
  <si>
    <t>seed treatment</t>
  </si>
  <si>
    <t>inoculant, rock roller rent, soil testing</t>
  </si>
  <si>
    <t xml:space="preserve">Fungicide for alternaria leaf spot </t>
  </si>
  <si>
    <t>Fungicide for ascochyta/anthracnose would cost $16</t>
  </si>
  <si>
    <t>Insecticide for cutworms and/or pea aphids would cost $5.</t>
  </si>
  <si>
    <t>North Dakota 2014 Projected Crop Budgets - South West</t>
  </si>
  <si>
    <t xml:space="preserve">the whole farm cashflow.  This worksheet consists of three tables.  The first table lists the market </t>
  </si>
  <si>
    <t>SOYBEANS</t>
  </si>
  <si>
    <t>Soybeans</t>
  </si>
  <si>
    <t>Milling quality price.  There is risk of lower quality and price.</t>
  </si>
  <si>
    <t>Malt price, price est. for feed quality is $3.44</t>
  </si>
  <si>
    <t>Crop ins. only available by written agreement in some counties</t>
  </si>
  <si>
    <t>Cost includes $8 for inoculant and fungicide seed treatment</t>
  </si>
  <si>
    <t>only available by written agreement in most counties of region</t>
  </si>
  <si>
    <t>Yellow pea food quality. Estimate $9.25 green pea food quality</t>
  </si>
  <si>
    <t xml:space="preserve"> and about $5.00 per bu. for feed quality.</t>
  </si>
  <si>
    <t>Insurance is not available in some counties of this region</t>
  </si>
  <si>
    <t>Insurance is not available for most counties in this region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</si>
</sst>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8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38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Fill="1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10.00390625" style="0" customWidth="1"/>
  </cols>
  <sheetData>
    <row r="1" spans="1:10" ht="15.75">
      <c r="A1" s="85" t="s">
        <v>161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2.75">
      <c r="A2" s="86" t="s">
        <v>101</v>
      </c>
      <c r="B2" s="86"/>
      <c r="C2" s="86"/>
      <c r="D2" s="86"/>
      <c r="E2" s="86"/>
      <c r="F2" s="86"/>
      <c r="G2" s="86"/>
      <c r="H2" s="86"/>
      <c r="I2" s="86"/>
      <c r="J2" s="86"/>
    </row>
    <row r="3" spans="1:8" ht="12.75">
      <c r="A3" s="40"/>
      <c r="B3" s="41"/>
      <c r="C3" s="42"/>
      <c r="D3" s="42"/>
      <c r="E3" s="42"/>
      <c r="F3" s="41"/>
      <c r="G3" s="41"/>
      <c r="H3" s="41"/>
    </row>
    <row r="4" spans="1:8" ht="12.75" customHeight="1">
      <c r="A4" s="49" t="s">
        <v>102</v>
      </c>
      <c r="B4" s="43"/>
      <c r="C4" s="43"/>
      <c r="D4" s="43"/>
      <c r="E4" s="43"/>
      <c r="F4" s="43"/>
      <c r="G4" s="43"/>
      <c r="H4" s="43"/>
    </row>
    <row r="5" spans="1:8" ht="12.75" customHeight="1">
      <c r="A5" s="17" t="s">
        <v>103</v>
      </c>
      <c r="B5" s="43"/>
      <c r="C5" s="43"/>
      <c r="D5" s="43"/>
      <c r="E5" s="43"/>
      <c r="F5" s="43"/>
      <c r="G5" s="43"/>
      <c r="H5" s="43"/>
    </row>
    <row r="6" spans="1:8" ht="12.75" customHeight="1">
      <c r="A6" s="17" t="s">
        <v>104</v>
      </c>
      <c r="B6" s="43"/>
      <c r="C6" s="43"/>
      <c r="D6" s="43"/>
      <c r="E6" s="43"/>
      <c r="F6" s="43"/>
      <c r="G6" s="43"/>
      <c r="H6" s="43"/>
    </row>
    <row r="7" spans="1:8" ht="12.75" customHeight="1">
      <c r="A7" s="17" t="s">
        <v>105</v>
      </c>
      <c r="B7" s="43"/>
      <c r="C7" s="43"/>
      <c r="D7" s="43"/>
      <c r="E7" s="43"/>
      <c r="F7" s="43"/>
      <c r="G7" s="43"/>
      <c r="H7" s="43"/>
    </row>
    <row r="8" spans="1:8" ht="12.75" customHeight="1">
      <c r="A8" s="17" t="s">
        <v>106</v>
      </c>
      <c r="B8" s="43"/>
      <c r="C8" s="43"/>
      <c r="D8" s="43"/>
      <c r="E8" s="43"/>
      <c r="F8" s="43"/>
      <c r="G8" s="43"/>
      <c r="H8" s="43"/>
    </row>
    <row r="9" spans="1:8" ht="12.75" customHeight="1">
      <c r="A9" s="17" t="s">
        <v>107</v>
      </c>
      <c r="B9" s="43"/>
      <c r="C9" s="43"/>
      <c r="D9" s="43"/>
      <c r="E9" s="43"/>
      <c r="F9" s="43"/>
      <c r="G9" s="43"/>
      <c r="H9" s="43"/>
    </row>
    <row r="10" spans="1:8" ht="12.75" customHeight="1">
      <c r="A10" s="17" t="s">
        <v>108</v>
      </c>
      <c r="B10" s="43"/>
      <c r="C10" s="43"/>
      <c r="D10" s="43"/>
      <c r="E10" s="43"/>
      <c r="F10" s="43"/>
      <c r="G10" s="43"/>
      <c r="H10" s="43"/>
    </row>
    <row r="11" spans="1:8" ht="12.75" customHeight="1">
      <c r="A11" s="17" t="s">
        <v>109</v>
      </c>
      <c r="B11" s="43"/>
      <c r="C11" s="43"/>
      <c r="D11" s="43"/>
      <c r="E11" s="43"/>
      <c r="F11" s="43"/>
      <c r="G11" s="43"/>
      <c r="H11" s="43"/>
    </row>
    <row r="12" spans="1:8" ht="12.75" customHeight="1">
      <c r="A12" s="17"/>
      <c r="B12" s="43"/>
      <c r="C12" s="43"/>
      <c r="D12" s="43"/>
      <c r="E12" s="43"/>
      <c r="F12" s="43"/>
      <c r="G12" s="43"/>
      <c r="H12" s="43"/>
    </row>
    <row r="13" spans="1:8" ht="12.75" customHeight="1">
      <c r="A13" s="49" t="s">
        <v>110</v>
      </c>
      <c r="B13" s="44"/>
      <c r="C13" s="44"/>
      <c r="D13" s="43"/>
      <c r="E13" s="43"/>
      <c r="F13" s="43"/>
      <c r="G13" s="43"/>
      <c r="H13" s="43"/>
    </row>
    <row r="14" spans="1:8" ht="12.75" customHeight="1">
      <c r="A14" s="17" t="s">
        <v>111</v>
      </c>
      <c r="B14" s="43"/>
      <c r="C14" s="43"/>
      <c r="D14" s="43"/>
      <c r="E14" s="43"/>
      <c r="F14" s="43"/>
      <c r="G14" s="43"/>
      <c r="H14" s="43"/>
    </row>
    <row r="15" spans="1:8" ht="12.75" customHeight="1">
      <c r="A15" s="78" t="s">
        <v>162</v>
      </c>
      <c r="B15" s="43"/>
      <c r="C15" s="43"/>
      <c r="D15" s="43"/>
      <c r="E15" s="43"/>
      <c r="F15" s="43"/>
      <c r="G15" s="43"/>
      <c r="H15" s="43"/>
    </row>
    <row r="16" spans="1:8" ht="12.75" customHeight="1">
      <c r="A16" s="17" t="s">
        <v>112</v>
      </c>
      <c r="B16" s="43"/>
      <c r="C16" s="43"/>
      <c r="D16" s="43"/>
      <c r="E16" s="43"/>
      <c r="F16" s="43"/>
      <c r="G16" s="43"/>
      <c r="H16" s="43"/>
    </row>
    <row r="17" spans="1:8" ht="12.75" customHeight="1">
      <c r="A17" s="17" t="s">
        <v>113</v>
      </c>
      <c r="B17" s="43"/>
      <c r="C17" s="43"/>
      <c r="D17" s="43"/>
      <c r="E17" s="43"/>
      <c r="F17" s="43"/>
      <c r="G17" s="43"/>
      <c r="H17" s="43"/>
    </row>
    <row r="18" spans="1:8" ht="12.75" customHeight="1">
      <c r="A18" s="17" t="s">
        <v>136</v>
      </c>
      <c r="B18" s="43"/>
      <c r="C18" s="43"/>
      <c r="D18" s="43"/>
      <c r="E18" s="43"/>
      <c r="F18" s="43"/>
      <c r="G18" s="43"/>
      <c r="H18" s="43"/>
    </row>
    <row r="19" spans="1:8" ht="12.75" customHeight="1">
      <c r="A19" s="17" t="s">
        <v>114</v>
      </c>
      <c r="B19" s="43"/>
      <c r="C19" s="43"/>
      <c r="E19" s="43"/>
      <c r="F19" s="43"/>
      <c r="G19" s="43"/>
      <c r="H19" s="43"/>
    </row>
    <row r="20" spans="1:8" ht="12.75" customHeight="1">
      <c r="A20" s="17" t="s">
        <v>115</v>
      </c>
      <c r="B20" s="43"/>
      <c r="C20" s="43"/>
      <c r="D20" s="43"/>
      <c r="E20" s="43"/>
      <c r="F20" s="43"/>
      <c r="G20" s="43"/>
      <c r="H20" s="43"/>
    </row>
    <row r="21" spans="1:8" ht="12.75" customHeight="1">
      <c r="A21" s="17" t="s">
        <v>116</v>
      </c>
      <c r="B21" s="43"/>
      <c r="C21" s="43"/>
      <c r="D21" s="43"/>
      <c r="E21" s="43"/>
      <c r="F21" s="43"/>
      <c r="G21" s="43"/>
      <c r="H21" s="43"/>
    </row>
    <row r="22" spans="1:8" ht="12.75" customHeight="1">
      <c r="A22" s="17" t="s">
        <v>117</v>
      </c>
      <c r="B22" s="43"/>
      <c r="C22" s="43"/>
      <c r="D22" s="43"/>
      <c r="E22" s="43"/>
      <c r="F22" s="43"/>
      <c r="G22" s="43"/>
      <c r="H22" s="43"/>
    </row>
    <row r="23" spans="2:8" ht="12.75" customHeight="1">
      <c r="B23" s="43"/>
      <c r="C23" s="43"/>
      <c r="D23" s="43"/>
      <c r="E23" s="43"/>
      <c r="F23" s="43"/>
      <c r="G23" s="43"/>
      <c r="H23" s="43"/>
    </row>
    <row r="24" spans="1:8" ht="12.75" customHeight="1">
      <c r="A24" s="49" t="s">
        <v>118</v>
      </c>
      <c r="B24" s="43"/>
      <c r="C24" s="43"/>
      <c r="D24" s="43"/>
      <c r="E24" s="43"/>
      <c r="F24" s="43"/>
      <c r="G24" s="43"/>
      <c r="H24" s="43"/>
    </row>
    <row r="25" spans="1:8" ht="12.75" customHeight="1">
      <c r="A25" s="17" t="s">
        <v>119</v>
      </c>
      <c r="B25" s="43"/>
      <c r="C25" s="43"/>
      <c r="D25" s="43"/>
      <c r="E25" s="43"/>
      <c r="F25" s="43"/>
      <c r="G25" s="43"/>
      <c r="H25" s="43"/>
    </row>
    <row r="26" spans="1:8" ht="12.75" customHeight="1">
      <c r="A26" s="17" t="s">
        <v>120</v>
      </c>
      <c r="B26" s="43"/>
      <c r="C26" s="43"/>
      <c r="D26" s="43"/>
      <c r="E26" s="43"/>
      <c r="F26" s="43"/>
      <c r="G26" s="43"/>
      <c r="H26" s="43"/>
    </row>
    <row r="27" spans="1:8" ht="12.75" customHeight="1">
      <c r="A27" s="17" t="s">
        <v>121</v>
      </c>
      <c r="B27" s="43"/>
      <c r="C27" s="43"/>
      <c r="D27" s="43"/>
      <c r="E27" s="43"/>
      <c r="F27" s="43"/>
      <c r="G27" s="43"/>
      <c r="H27" s="43"/>
    </row>
    <row r="28" spans="1:8" ht="12.75" customHeight="1">
      <c r="A28" s="17" t="s">
        <v>122</v>
      </c>
      <c r="B28" s="43"/>
      <c r="C28" s="43"/>
      <c r="D28" s="43"/>
      <c r="E28" s="43"/>
      <c r="F28" s="43"/>
      <c r="G28" s="43"/>
      <c r="H28" s="43"/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1" t="s">
        <v>123</v>
      </c>
      <c r="B30" s="41"/>
      <c r="C30" s="41"/>
      <c r="D30" s="41"/>
      <c r="E30" s="41"/>
      <c r="F30" s="41"/>
      <c r="G30" s="41"/>
      <c r="H30" s="41"/>
    </row>
    <row r="31" spans="1:8" ht="12.75">
      <c r="A31" s="41"/>
      <c r="B31" s="41"/>
      <c r="C31" s="41"/>
      <c r="D31" s="41"/>
      <c r="E31" s="41"/>
      <c r="F31" s="41"/>
      <c r="G31" s="41"/>
      <c r="H31" s="41"/>
    </row>
    <row r="32" spans="1:8" ht="12.75">
      <c r="A32" s="48" t="s">
        <v>130</v>
      </c>
      <c r="B32" s="41" t="s">
        <v>131</v>
      </c>
      <c r="C32" s="41"/>
      <c r="D32" s="45"/>
      <c r="E32" s="41" t="s">
        <v>132</v>
      </c>
      <c r="F32" s="41"/>
      <c r="G32" s="41"/>
      <c r="H32" s="41"/>
    </row>
    <row r="33" spans="1:11" ht="12.75">
      <c r="A33" s="41" t="s">
        <v>133</v>
      </c>
      <c r="B33" s="87" t="s">
        <v>134</v>
      </c>
      <c r="C33" s="88"/>
      <c r="D33" s="88"/>
      <c r="E33" s="88"/>
      <c r="F33" s="88"/>
      <c r="G33" s="88"/>
      <c r="H33" s="41" t="s">
        <v>135</v>
      </c>
      <c r="I33" s="41"/>
      <c r="J33" s="41"/>
      <c r="K33" s="41"/>
    </row>
    <row r="34" spans="1:11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83" t="s">
        <v>30</v>
      </c>
    </row>
    <row r="2" spans="1:3" ht="12.75">
      <c r="A2" t="s">
        <v>28</v>
      </c>
      <c r="B2" s="9">
        <v>1260</v>
      </c>
      <c r="C2" s="79"/>
    </row>
    <row r="3" spans="1:3" ht="12.75">
      <c r="A3" t="s">
        <v>153</v>
      </c>
      <c r="B3" s="12">
        <v>0.2</v>
      </c>
      <c r="C3" s="79"/>
    </row>
    <row r="4" spans="1:3" ht="12.75">
      <c r="A4" t="s">
        <v>27</v>
      </c>
      <c r="B4" s="2">
        <f>B2*B3</f>
        <v>252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48.5</v>
      </c>
      <c r="C7" s="79"/>
    </row>
    <row r="8" spans="1:3" ht="12.75">
      <c r="A8" s="1" t="s">
        <v>9</v>
      </c>
      <c r="B8" s="11">
        <v>20.5</v>
      </c>
      <c r="C8" s="79"/>
    </row>
    <row r="9" spans="1:3" ht="12.75">
      <c r="A9" s="1" t="s">
        <v>24</v>
      </c>
      <c r="B9" s="11">
        <v>0</v>
      </c>
      <c r="C9" s="79" t="s">
        <v>143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51.23</v>
      </c>
      <c r="C11" s="79"/>
    </row>
    <row r="12" spans="1:3" ht="12.75">
      <c r="A12" s="1" t="s">
        <v>11</v>
      </c>
      <c r="B12" s="11">
        <v>10.86</v>
      </c>
      <c r="C12" s="79"/>
    </row>
    <row r="13" spans="1:3" ht="12.75">
      <c r="A13" s="1" t="s">
        <v>13</v>
      </c>
      <c r="B13" s="11">
        <v>12.64</v>
      </c>
      <c r="C13" s="79"/>
    </row>
    <row r="14" spans="1:3" ht="12.75">
      <c r="A14" s="1" t="s">
        <v>14</v>
      </c>
      <c r="B14" s="11">
        <v>14.78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3.53</v>
      </c>
      <c r="C17" s="79"/>
    </row>
    <row r="18" spans="1:3" ht="12.75">
      <c r="A18" t="s">
        <v>2</v>
      </c>
      <c r="B18" s="2">
        <f>SUM(B7:B17)</f>
        <v>169.53999999999996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6.11</v>
      </c>
      <c r="C21" s="79"/>
    </row>
    <row r="22" spans="1:3" ht="12.75">
      <c r="A22" s="1" t="s">
        <v>19</v>
      </c>
      <c r="B22" s="7">
        <v>17.07</v>
      </c>
      <c r="C22" s="79"/>
    </row>
    <row r="23" spans="1:3" ht="12.75">
      <c r="A23" s="1" t="s">
        <v>20</v>
      </c>
      <c r="B23" s="7">
        <v>9.28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70.16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239.69999999999996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12.30000000000004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0.13455555555555554</v>
      </c>
      <c r="C32" s="79"/>
    </row>
    <row r="33" spans="1:3" ht="12.75">
      <c r="A33" t="s">
        <v>23</v>
      </c>
      <c r="B33" s="13">
        <f>B25/B2</f>
        <v>0.05568253968253968</v>
      </c>
      <c r="C33" s="79"/>
    </row>
    <row r="34" spans="1:3" ht="12.75">
      <c r="A34" t="s">
        <v>26</v>
      </c>
      <c r="B34" s="13">
        <f>B27/B2</f>
        <v>0.1902380952380952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82" t="s">
        <v>30</v>
      </c>
    </row>
    <row r="2" spans="1:3" ht="12.75">
      <c r="A2" t="s">
        <v>28</v>
      </c>
      <c r="B2" s="9">
        <v>17</v>
      </c>
      <c r="C2" s="79"/>
    </row>
    <row r="3" spans="1:3" ht="12.75">
      <c r="A3" t="s">
        <v>153</v>
      </c>
      <c r="B3" s="12">
        <v>12.81</v>
      </c>
      <c r="C3" s="79"/>
    </row>
    <row r="4" spans="1:3" ht="12.75">
      <c r="A4" t="s">
        <v>27</v>
      </c>
      <c r="B4" s="2">
        <f>B2*B3</f>
        <v>217.77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11.4</v>
      </c>
      <c r="C7" s="79"/>
    </row>
    <row r="8" spans="1:3" ht="12.75">
      <c r="A8" s="1" t="s">
        <v>9</v>
      </c>
      <c r="B8" s="11">
        <v>25.2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19.4</v>
      </c>
      <c r="C11" s="79"/>
    </row>
    <row r="12" spans="1:3" ht="12.75">
      <c r="A12" s="1" t="s">
        <v>11</v>
      </c>
      <c r="B12" s="11">
        <v>12.45</v>
      </c>
      <c r="C12" s="79"/>
    </row>
    <row r="13" spans="1:3" ht="12.75">
      <c r="A13" s="1" t="s">
        <v>13</v>
      </c>
      <c r="B13" s="11">
        <v>13.08</v>
      </c>
      <c r="C13" s="79"/>
    </row>
    <row r="14" spans="1:3" ht="12.75">
      <c r="A14" s="1" t="s">
        <v>14</v>
      </c>
      <c r="B14" s="11">
        <v>15.41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1.5</v>
      </c>
      <c r="C16" s="79"/>
    </row>
    <row r="17" spans="1:3" ht="12.75">
      <c r="A17" s="1" t="s">
        <v>17</v>
      </c>
      <c r="B17" s="12">
        <v>2.09</v>
      </c>
      <c r="C17" s="79"/>
    </row>
    <row r="18" spans="1:3" ht="12.75">
      <c r="A18" t="s">
        <v>2</v>
      </c>
      <c r="B18" s="2">
        <f>SUM(B7:B17)</f>
        <v>100.53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6.24</v>
      </c>
      <c r="C21" s="79"/>
    </row>
    <row r="22" spans="1:3" ht="12.75">
      <c r="A22" s="1" t="s">
        <v>19</v>
      </c>
      <c r="B22" s="7">
        <v>17.54</v>
      </c>
      <c r="C22" s="79"/>
    </row>
    <row r="23" spans="1:3" ht="12.75">
      <c r="A23" s="1" t="s">
        <v>20</v>
      </c>
      <c r="B23" s="7">
        <v>9.95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71.43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171.96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45.81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5.913529411764706</v>
      </c>
      <c r="C32" s="79"/>
    </row>
    <row r="33" spans="1:3" ht="12.75">
      <c r="A33" t="s">
        <v>23</v>
      </c>
      <c r="B33" s="2">
        <f>B25/B2</f>
        <v>4.201764705882353</v>
      </c>
      <c r="C33" s="79"/>
    </row>
    <row r="34" spans="1:3" ht="12.75">
      <c r="A34" t="s">
        <v>26</v>
      </c>
      <c r="B34" s="2">
        <f>B27/B2</f>
        <v>10.115294117647059</v>
      </c>
      <c r="C34" s="79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82" t="s">
        <v>30</v>
      </c>
    </row>
    <row r="2" spans="1:3" ht="12.75">
      <c r="A2" t="s">
        <v>28</v>
      </c>
      <c r="B2" s="9">
        <v>30</v>
      </c>
      <c r="C2" s="79"/>
    </row>
    <row r="3" spans="1:3" ht="12.75">
      <c r="A3" t="s">
        <v>153</v>
      </c>
      <c r="B3" s="12">
        <v>7.2</v>
      </c>
      <c r="C3" s="81" t="s">
        <v>170</v>
      </c>
    </row>
    <row r="4" spans="1:3" ht="12.75">
      <c r="A4" t="s">
        <v>27</v>
      </c>
      <c r="B4" s="2">
        <f>B2*B3</f>
        <v>216</v>
      </c>
      <c r="C4" s="81" t="s">
        <v>171</v>
      </c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42</v>
      </c>
      <c r="C7" s="79" t="s">
        <v>155</v>
      </c>
    </row>
    <row r="8" spans="1:3" ht="12.75">
      <c r="A8" s="1" t="s">
        <v>9</v>
      </c>
      <c r="B8" s="11">
        <v>31.5</v>
      </c>
      <c r="C8" s="79"/>
    </row>
    <row r="9" spans="1:3" ht="12.75">
      <c r="A9" s="1" t="s">
        <v>24</v>
      </c>
      <c r="B9" s="11">
        <v>1.5</v>
      </c>
      <c r="C9" s="79" t="s">
        <v>156</v>
      </c>
    </row>
    <row r="10" spans="1:3" ht="12.75">
      <c r="A10" s="1" t="s">
        <v>10</v>
      </c>
      <c r="B10" s="11">
        <v>0</v>
      </c>
      <c r="C10" s="79" t="s">
        <v>160</v>
      </c>
    </row>
    <row r="11" spans="1:3" ht="12.75">
      <c r="A11" s="1" t="s">
        <v>12</v>
      </c>
      <c r="B11" s="11">
        <v>6</v>
      </c>
      <c r="C11" s="79"/>
    </row>
    <row r="12" spans="1:3" ht="12.75">
      <c r="A12" s="1" t="s">
        <v>11</v>
      </c>
      <c r="B12" s="11">
        <v>9.33</v>
      </c>
      <c r="C12" s="79"/>
    </row>
    <row r="13" spans="1:3" ht="12.75">
      <c r="A13" s="1" t="s">
        <v>13</v>
      </c>
      <c r="B13" s="11">
        <v>14.96</v>
      </c>
      <c r="C13" s="79"/>
    </row>
    <row r="14" spans="1:3" ht="12.75">
      <c r="A14" s="1" t="s">
        <v>14</v>
      </c>
      <c r="B14" s="11">
        <v>17.21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6</v>
      </c>
      <c r="C16" s="79" t="s">
        <v>157</v>
      </c>
    </row>
    <row r="17" spans="1:3" ht="12.75">
      <c r="A17" s="1" t="s">
        <v>17</v>
      </c>
      <c r="B17" s="12">
        <v>2.73</v>
      </c>
      <c r="C17" s="79"/>
    </row>
    <row r="18" spans="1:3" ht="12.75">
      <c r="A18" t="s">
        <v>2</v>
      </c>
      <c r="B18" s="2">
        <f>SUM(B7:B17)</f>
        <v>131.23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6.73</v>
      </c>
      <c r="C21" s="79"/>
    </row>
    <row r="22" spans="1:3" ht="12.75">
      <c r="A22" s="1" t="s">
        <v>19</v>
      </c>
      <c r="B22" s="7">
        <v>20.58</v>
      </c>
      <c r="C22" s="79"/>
    </row>
    <row r="23" spans="1:3" ht="12.75">
      <c r="A23" s="1" t="s">
        <v>20</v>
      </c>
      <c r="B23" s="7">
        <v>11.14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76.15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207.38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8.620000000000005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4.374333333333333</v>
      </c>
      <c r="C32" s="79"/>
    </row>
    <row r="33" spans="1:3" ht="12.75">
      <c r="A33" t="s">
        <v>23</v>
      </c>
      <c r="B33" s="2">
        <f>B25/B2</f>
        <v>2.5383333333333336</v>
      </c>
      <c r="C33" s="79"/>
    </row>
    <row r="34" spans="1:3" ht="12.75">
      <c r="A34" t="s">
        <v>26</v>
      </c>
      <c r="B34" s="2">
        <f>B27/B2</f>
        <v>6.9126666666666665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82" t="s">
        <v>30</v>
      </c>
    </row>
    <row r="2" spans="1:3" ht="12.75">
      <c r="A2" t="s">
        <v>28</v>
      </c>
      <c r="B2" s="9">
        <v>51</v>
      </c>
      <c r="C2" s="79"/>
    </row>
    <row r="3" spans="1:3" ht="12.75">
      <c r="A3" t="s">
        <v>153</v>
      </c>
      <c r="B3" s="12">
        <v>2.96</v>
      </c>
      <c r="C3" s="79"/>
    </row>
    <row r="4" spans="1:3" ht="12.75">
      <c r="A4" t="s">
        <v>27</v>
      </c>
      <c r="B4" s="2">
        <f>B2*B3</f>
        <v>150.96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14</v>
      </c>
      <c r="C7" s="79"/>
    </row>
    <row r="8" spans="1:3" ht="12.75">
      <c r="A8" s="1" t="s">
        <v>9</v>
      </c>
      <c r="B8" s="11">
        <v>9.7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30.98</v>
      </c>
      <c r="C11" s="79"/>
    </row>
    <row r="12" spans="1:3" ht="12.75">
      <c r="A12" s="1" t="s">
        <v>11</v>
      </c>
      <c r="B12" s="11">
        <v>11.77</v>
      </c>
      <c r="C12" s="79"/>
    </row>
    <row r="13" spans="1:3" ht="12.75">
      <c r="A13" s="1" t="s">
        <v>13</v>
      </c>
      <c r="B13" s="11">
        <v>15.24</v>
      </c>
      <c r="C13" s="79"/>
    </row>
    <row r="14" spans="1:3" ht="12.75">
      <c r="A14" s="1" t="s">
        <v>14</v>
      </c>
      <c r="B14" s="11">
        <v>16.1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2.24</v>
      </c>
      <c r="C17" s="79"/>
    </row>
    <row r="18" spans="1:3" ht="12.75">
      <c r="A18" t="s">
        <v>2</v>
      </c>
      <c r="B18" s="2">
        <f>SUM(B7:B17)</f>
        <v>107.52999999999999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6.9</v>
      </c>
      <c r="C21" s="79"/>
    </row>
    <row r="22" spans="1:3" ht="12.75">
      <c r="A22" s="1" t="s">
        <v>19</v>
      </c>
      <c r="B22" s="7">
        <v>19.17</v>
      </c>
      <c r="C22" s="79"/>
    </row>
    <row r="23" spans="1:3" ht="12.75">
      <c r="A23" s="1" t="s">
        <v>20</v>
      </c>
      <c r="B23" s="7">
        <v>11.04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74.81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182.33999999999997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-31.379999999999967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2.108431372549019</v>
      </c>
      <c r="C32" s="79"/>
    </row>
    <row r="33" spans="1:3" ht="12.75">
      <c r="A33" t="s">
        <v>23</v>
      </c>
      <c r="B33" s="2">
        <f>B25/B2</f>
        <v>1.4668627450980392</v>
      </c>
      <c r="C33" s="79"/>
    </row>
    <row r="34" spans="1:3" ht="12.75">
      <c r="A34" t="s">
        <v>26</v>
      </c>
      <c r="B34" s="2">
        <f>B27/B2</f>
        <v>3.5752941176470583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2" t="s">
        <v>0</v>
      </c>
      <c r="C1" s="82" t="s">
        <v>30</v>
      </c>
    </row>
    <row r="2" spans="1:3" ht="12.75">
      <c r="A2" t="s">
        <v>28</v>
      </c>
      <c r="B2" s="9">
        <v>1260</v>
      </c>
      <c r="C2" s="79"/>
    </row>
    <row r="3" spans="1:3" ht="12.75">
      <c r="A3" t="s">
        <v>153</v>
      </c>
      <c r="B3" s="10">
        <v>0.18</v>
      </c>
      <c r="C3" s="79"/>
    </row>
    <row r="4" spans="1:3" ht="12.75">
      <c r="A4" t="s">
        <v>27</v>
      </c>
      <c r="B4" s="2">
        <f>B2*B3</f>
        <v>226.79999999999998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22.4</v>
      </c>
      <c r="C7" s="79"/>
    </row>
    <row r="8" spans="1:3" ht="12.75">
      <c r="A8" s="1" t="s">
        <v>9</v>
      </c>
      <c r="B8" s="11">
        <v>36</v>
      </c>
      <c r="C8" s="79" t="s">
        <v>144</v>
      </c>
    </row>
    <row r="9" spans="1:3" ht="12.75">
      <c r="A9" s="1" t="s">
        <v>24</v>
      </c>
      <c r="B9" s="11">
        <v>0</v>
      </c>
      <c r="C9" s="79" t="s">
        <v>159</v>
      </c>
    </row>
    <row r="10" spans="1:3" ht="12.75">
      <c r="A10" s="1" t="s">
        <v>10</v>
      </c>
      <c r="B10" s="11">
        <v>0</v>
      </c>
      <c r="C10" s="79" t="s">
        <v>145</v>
      </c>
    </row>
    <row r="11" spans="1:3" ht="12.75">
      <c r="A11" s="1" t="s">
        <v>12</v>
      </c>
      <c r="B11" s="11">
        <v>4.2</v>
      </c>
      <c r="C11" s="79"/>
    </row>
    <row r="12" spans="1:3" ht="12.75">
      <c r="A12" s="1" t="s">
        <v>11</v>
      </c>
      <c r="B12" s="11">
        <v>13.63</v>
      </c>
      <c r="C12" s="79"/>
    </row>
    <row r="13" spans="1:3" ht="12.75">
      <c r="A13" s="1" t="s">
        <v>13</v>
      </c>
      <c r="B13" s="11">
        <v>15.82</v>
      </c>
      <c r="C13" s="79"/>
    </row>
    <row r="14" spans="1:3" ht="12.75">
      <c r="A14" s="1" t="s">
        <v>14</v>
      </c>
      <c r="B14" s="11">
        <v>18.23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9.25</v>
      </c>
      <c r="C16" s="79"/>
    </row>
    <row r="17" spans="1:3" ht="12.75">
      <c r="A17" s="1" t="s">
        <v>17</v>
      </c>
      <c r="B17" s="12">
        <v>2.54</v>
      </c>
      <c r="C17" s="79"/>
    </row>
    <row r="18" spans="1:3" ht="12.75">
      <c r="A18" t="s">
        <v>2</v>
      </c>
      <c r="B18" s="2">
        <f>SUM(B7:B17)</f>
        <v>122.07000000000002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6.8</v>
      </c>
      <c r="C21" s="79"/>
    </row>
    <row r="22" spans="1:3" ht="12.75">
      <c r="A22" s="1" t="s">
        <v>19</v>
      </c>
      <c r="B22" s="7">
        <v>21.3</v>
      </c>
      <c r="C22" s="79"/>
    </row>
    <row r="23" spans="1:3" ht="12.75">
      <c r="A23" s="1" t="s">
        <v>20</v>
      </c>
      <c r="B23" s="7">
        <v>11.69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77.49000000000001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199.56000000000003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27.239999999999952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0.0968809523809524</v>
      </c>
      <c r="C32" s="79"/>
    </row>
    <row r="33" spans="1:3" ht="12.75">
      <c r="A33" t="s">
        <v>23</v>
      </c>
      <c r="B33" s="13">
        <f>B25/B2</f>
        <v>0.061500000000000006</v>
      </c>
      <c r="C33" s="79"/>
    </row>
    <row r="34" spans="1:3" ht="12.75">
      <c r="A34" t="s">
        <v>26</v>
      </c>
      <c r="B34" s="13">
        <f>B27/B2</f>
        <v>0.1583809523809524</v>
      </c>
      <c r="C34" s="79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82" t="s">
        <v>30</v>
      </c>
    </row>
    <row r="2" spans="1:3" ht="12.75">
      <c r="A2" t="s">
        <v>28</v>
      </c>
      <c r="B2" s="9">
        <v>850</v>
      </c>
      <c r="C2" s="79"/>
    </row>
    <row r="3" spans="1:3" ht="12.75">
      <c r="A3" t="s">
        <v>153</v>
      </c>
      <c r="B3" s="10">
        <v>0.384</v>
      </c>
      <c r="C3" s="79"/>
    </row>
    <row r="4" spans="1:3" ht="12.75">
      <c r="A4" t="s">
        <v>27</v>
      </c>
      <c r="B4" s="27">
        <f>B2*B3</f>
        <v>326.40000000000003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17</v>
      </c>
      <c r="C7" s="79"/>
    </row>
    <row r="8" spans="1:3" ht="12.75">
      <c r="A8" s="1" t="s">
        <v>9</v>
      </c>
      <c r="B8" s="11">
        <v>19.9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24.36</v>
      </c>
      <c r="C11" s="79"/>
    </row>
    <row r="12" spans="1:3" ht="12.75">
      <c r="A12" s="1" t="s">
        <v>11</v>
      </c>
      <c r="B12" s="11">
        <v>21.5</v>
      </c>
      <c r="C12" s="81" t="s">
        <v>172</v>
      </c>
    </row>
    <row r="13" spans="1:3" ht="12.75">
      <c r="A13" s="1" t="s">
        <v>13</v>
      </c>
      <c r="B13" s="11">
        <v>14.27</v>
      </c>
      <c r="C13" s="79"/>
    </row>
    <row r="14" spans="1:3" ht="12.75">
      <c r="A14" s="1" t="s">
        <v>14</v>
      </c>
      <c r="B14" s="11">
        <v>16.15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2.56</v>
      </c>
      <c r="C17" s="79"/>
    </row>
    <row r="18" spans="1:3" ht="12.75">
      <c r="A18" t="s">
        <v>2</v>
      </c>
      <c r="B18" s="2">
        <f>SUM(B7:B17)</f>
        <v>123.23999999999998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6.59</v>
      </c>
      <c r="C21" s="79"/>
    </row>
    <row r="22" spans="1:3" ht="12.75">
      <c r="A22" s="1" t="s">
        <v>19</v>
      </c>
      <c r="B22" s="7">
        <v>18.58</v>
      </c>
      <c r="C22" s="79"/>
    </row>
    <row r="23" spans="1:3" ht="12.75">
      <c r="A23" s="1" t="s">
        <v>20</v>
      </c>
      <c r="B23" s="7">
        <v>11.18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74.05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197.28999999999996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129.11000000000007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0.1449882352941176</v>
      </c>
      <c r="C32" s="79"/>
    </row>
    <row r="33" spans="1:3" ht="12.75">
      <c r="A33" t="s">
        <v>23</v>
      </c>
      <c r="B33" s="13">
        <f>B25/B2</f>
        <v>0.08711764705882352</v>
      </c>
      <c r="C33" s="79"/>
    </row>
    <row r="34" spans="1:3" ht="12.75">
      <c r="A34" t="s">
        <v>26</v>
      </c>
      <c r="B34" s="13">
        <f>B27/B2</f>
        <v>0.23210588235294113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84</v>
      </c>
      <c r="B1" s="22" t="s">
        <v>0</v>
      </c>
      <c r="C1" s="82" t="s">
        <v>30</v>
      </c>
    </row>
    <row r="2" spans="1:3" ht="12.75">
      <c r="A2" t="s">
        <v>28</v>
      </c>
      <c r="B2" s="9">
        <v>1050</v>
      </c>
      <c r="C2" s="79"/>
    </row>
    <row r="3" spans="1:3" ht="12.75">
      <c r="A3" t="s">
        <v>153</v>
      </c>
      <c r="B3" s="10">
        <v>0.27</v>
      </c>
      <c r="C3" s="79"/>
    </row>
    <row r="4" spans="1:3" ht="12.75">
      <c r="A4" t="s">
        <v>27</v>
      </c>
      <c r="B4" s="2">
        <f>B2*B3</f>
        <v>283.5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9.9</v>
      </c>
      <c r="C7" s="79"/>
    </row>
    <row r="8" spans="1:3" ht="12.75">
      <c r="A8" s="1" t="s">
        <v>9</v>
      </c>
      <c r="B8" s="11">
        <v>21.4</v>
      </c>
      <c r="C8" s="79"/>
    </row>
    <row r="9" spans="1:3" ht="12.75">
      <c r="A9" s="1" t="s">
        <v>24</v>
      </c>
      <c r="B9" s="11">
        <v>18</v>
      </c>
      <c r="C9" s="79" t="s">
        <v>158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21.95</v>
      </c>
      <c r="C11" s="79"/>
    </row>
    <row r="12" spans="1:3" ht="12.75">
      <c r="A12" s="1" t="s">
        <v>11</v>
      </c>
      <c r="B12" s="11">
        <v>13.37</v>
      </c>
      <c r="C12" s="79"/>
    </row>
    <row r="13" spans="1:3" ht="12.75">
      <c r="A13" s="1" t="s">
        <v>13</v>
      </c>
      <c r="B13" s="11">
        <v>13.39</v>
      </c>
      <c r="C13" s="79"/>
    </row>
    <row r="14" spans="1:3" ht="12.75">
      <c r="A14" s="1" t="s">
        <v>14</v>
      </c>
      <c r="B14" s="11">
        <v>15.63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2.57</v>
      </c>
      <c r="C17" s="79"/>
    </row>
    <row r="18" spans="1:3" ht="12.75">
      <c r="A18" t="s">
        <v>2</v>
      </c>
      <c r="B18" s="2">
        <f>SUM(B7:B17)</f>
        <v>123.71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6.31</v>
      </c>
      <c r="C21" s="79"/>
    </row>
    <row r="22" spans="1:3" ht="12.75">
      <c r="A22" s="1" t="s">
        <v>19</v>
      </c>
      <c r="B22" s="7">
        <v>17.84</v>
      </c>
      <c r="C22" s="79"/>
    </row>
    <row r="23" spans="1:3" ht="12.75">
      <c r="A23" s="1" t="s">
        <v>20</v>
      </c>
      <c r="B23" s="7">
        <v>9.83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71.68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195.39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88.11000000000001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0.11781904761904761</v>
      </c>
      <c r="C32" s="79"/>
    </row>
    <row r="33" spans="1:3" ht="12.75">
      <c r="A33" t="s">
        <v>23</v>
      </c>
      <c r="B33" s="13">
        <f>B25/B2</f>
        <v>0.06826666666666667</v>
      </c>
      <c r="C33" s="79"/>
    </row>
    <row r="34" spans="1:3" ht="12.75">
      <c r="A34" t="s">
        <v>26</v>
      </c>
      <c r="B34" s="13">
        <f>B27/B2</f>
        <v>0.18608571428571427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82" t="s">
        <v>30</v>
      </c>
    </row>
    <row r="2" spans="1:3" ht="12.75">
      <c r="A2" t="s">
        <v>28</v>
      </c>
      <c r="B2" s="28">
        <v>850</v>
      </c>
      <c r="C2" s="79"/>
    </row>
    <row r="3" spans="1:3" ht="12.75">
      <c r="A3" t="s">
        <v>153</v>
      </c>
      <c r="B3" s="10">
        <v>0.289</v>
      </c>
      <c r="C3" s="79"/>
    </row>
    <row r="4" spans="1:3" ht="12.75">
      <c r="A4" t="s">
        <v>27</v>
      </c>
      <c r="B4" s="2">
        <f>B2*B3</f>
        <v>245.64999999999998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33.5</v>
      </c>
      <c r="C7" s="79"/>
    </row>
    <row r="8" spans="1:3" ht="12.75">
      <c r="A8" s="1" t="s">
        <v>9</v>
      </c>
      <c r="B8" s="11">
        <v>17.9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12.85</v>
      </c>
      <c r="C11" s="79"/>
    </row>
    <row r="12" spans="1:3" ht="12.75">
      <c r="A12" s="1" t="s">
        <v>11</v>
      </c>
      <c r="B12" s="11">
        <v>13.02</v>
      </c>
      <c r="C12" s="81" t="s">
        <v>173</v>
      </c>
    </row>
    <row r="13" spans="1:3" ht="12.75">
      <c r="A13" s="1" t="s">
        <v>13</v>
      </c>
      <c r="B13" s="11">
        <v>13.7</v>
      </c>
      <c r="C13" s="79"/>
    </row>
    <row r="14" spans="1:3" ht="12.75">
      <c r="A14" s="1" t="s">
        <v>14</v>
      </c>
      <c r="B14" s="11">
        <v>15.47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1.5</v>
      </c>
      <c r="C16" s="79"/>
    </row>
    <row r="17" spans="1:3" ht="12.75">
      <c r="A17" s="1" t="s">
        <v>17</v>
      </c>
      <c r="B17" s="12">
        <v>2.29</v>
      </c>
      <c r="C17" s="79"/>
    </row>
    <row r="18" spans="1:3" ht="12.75">
      <c r="A18" t="s">
        <v>2</v>
      </c>
      <c r="B18" s="2">
        <f>SUM(B7:B17)</f>
        <v>110.23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6.41</v>
      </c>
      <c r="C21" s="79"/>
    </row>
    <row r="22" spans="1:3" ht="12.75">
      <c r="A22" s="1" t="s">
        <v>19</v>
      </c>
      <c r="B22" s="7">
        <v>18</v>
      </c>
      <c r="C22" s="79"/>
    </row>
    <row r="23" spans="1:3" ht="12.75">
      <c r="A23" s="1" t="s">
        <v>20</v>
      </c>
      <c r="B23" s="7">
        <v>10.47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72.58000000000001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182.81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62.839999999999975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0.12968235294117647</v>
      </c>
      <c r="C32" s="79"/>
    </row>
    <row r="33" spans="1:3" ht="12.75">
      <c r="A33" t="s">
        <v>23</v>
      </c>
      <c r="B33" s="13">
        <f>B25/B2</f>
        <v>0.08538823529411767</v>
      </c>
      <c r="C33" s="79"/>
    </row>
    <row r="34" spans="1:3" ht="12.75">
      <c r="A34" t="s">
        <v>26</v>
      </c>
      <c r="B34" s="13">
        <f>B27/B2</f>
        <v>0.21507058823529412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82" t="s">
        <v>30</v>
      </c>
    </row>
    <row r="2" spans="1:3" ht="12.75">
      <c r="A2" t="s">
        <v>28</v>
      </c>
      <c r="B2" s="9">
        <v>1400</v>
      </c>
      <c r="C2" s="79"/>
    </row>
    <row r="3" spans="1:3" ht="12.75">
      <c r="A3" t="s">
        <v>153</v>
      </c>
      <c r="B3" s="10">
        <v>0.09</v>
      </c>
      <c r="C3" s="79"/>
    </row>
    <row r="4" spans="1:3" ht="12.75">
      <c r="A4" t="s">
        <v>27</v>
      </c>
      <c r="B4" s="2">
        <f>B2*B3</f>
        <v>126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9.5</v>
      </c>
      <c r="C7" s="79"/>
    </row>
    <row r="8" spans="1:3" ht="12.75">
      <c r="A8" s="1" t="s">
        <v>9</v>
      </c>
      <c r="B8" s="11">
        <v>9.6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18.78</v>
      </c>
      <c r="C11" s="79"/>
    </row>
    <row r="12" spans="1:3" ht="12.75">
      <c r="A12" s="1" t="s">
        <v>11</v>
      </c>
      <c r="B12" s="11">
        <v>0</v>
      </c>
      <c r="C12" s="79"/>
    </row>
    <row r="13" spans="1:3" ht="12.75">
      <c r="A13" s="1" t="s">
        <v>13</v>
      </c>
      <c r="B13" s="11">
        <v>14.14</v>
      </c>
      <c r="C13" s="79"/>
    </row>
    <row r="14" spans="1:3" ht="12.75">
      <c r="A14" s="1" t="s">
        <v>14</v>
      </c>
      <c r="B14" s="11">
        <v>15.65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1.6</v>
      </c>
      <c r="C17" s="79"/>
    </row>
    <row r="18" spans="1:3" ht="12.75">
      <c r="A18" t="s">
        <v>2</v>
      </c>
      <c r="B18" s="2">
        <f>SUM(B7:B17)</f>
        <v>76.77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6.55</v>
      </c>
      <c r="C21" s="79"/>
    </row>
    <row r="22" spans="1:3" ht="12.75">
      <c r="A22" s="1" t="s">
        <v>19</v>
      </c>
      <c r="B22" s="7">
        <v>18.33</v>
      </c>
      <c r="C22" s="79"/>
    </row>
    <row r="23" spans="1:3" ht="12.75">
      <c r="A23" s="1" t="s">
        <v>20</v>
      </c>
      <c r="B23" s="7">
        <v>10.63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73.21000000000001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149.98000000000002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-23.980000000000018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13">
        <f>B18/B2</f>
        <v>0.054835714285714286</v>
      </c>
      <c r="C32" s="79"/>
    </row>
    <row r="33" spans="1:3" ht="12.75">
      <c r="A33" t="s">
        <v>23</v>
      </c>
      <c r="B33" s="13">
        <f>B25/B2</f>
        <v>0.05229285714285715</v>
      </c>
      <c r="C33" s="79"/>
    </row>
    <row r="34" spans="1:3" ht="12.75">
      <c r="A34" t="s">
        <v>26</v>
      </c>
      <c r="B34" s="13">
        <f>B27/B2</f>
        <v>0.10712857142857145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150</v>
      </c>
      <c r="B1" s="22" t="s">
        <v>0</v>
      </c>
      <c r="C1" s="82" t="s">
        <v>30</v>
      </c>
    </row>
    <row r="2" spans="1:3" ht="12.75">
      <c r="A2" t="s">
        <v>28</v>
      </c>
      <c r="B2" s="9">
        <v>1400</v>
      </c>
      <c r="C2" s="79"/>
    </row>
    <row r="3" spans="1:3" ht="12.75">
      <c r="A3" t="s">
        <v>153</v>
      </c>
      <c r="B3" s="25">
        <v>0.27</v>
      </c>
      <c r="C3" s="79"/>
    </row>
    <row r="4" spans="1:3" ht="12.75">
      <c r="A4" t="s">
        <v>27</v>
      </c>
      <c r="B4" s="2">
        <f>B2*B3</f>
        <v>378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67.2</v>
      </c>
      <c r="C7" s="79" t="s">
        <v>146</v>
      </c>
    </row>
    <row r="8" spans="1:3" ht="12.75">
      <c r="A8" s="1" t="s">
        <v>9</v>
      </c>
      <c r="B8" s="11">
        <v>35</v>
      </c>
      <c r="C8" s="79"/>
    </row>
    <row r="9" spans="1:3" ht="12.75">
      <c r="A9" s="1" t="s">
        <v>24</v>
      </c>
      <c r="B9" s="11">
        <v>36</v>
      </c>
      <c r="C9" s="81" t="s">
        <v>151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8.68</v>
      </c>
      <c r="C11" s="79"/>
    </row>
    <row r="12" spans="1:3" ht="12.75">
      <c r="A12" s="1" t="s">
        <v>11</v>
      </c>
      <c r="B12" s="11">
        <v>15.82</v>
      </c>
      <c r="C12" s="79"/>
    </row>
    <row r="13" spans="1:3" ht="12.75">
      <c r="A13" s="1" t="s">
        <v>13</v>
      </c>
      <c r="B13" s="11">
        <v>18.24</v>
      </c>
      <c r="C13" s="79"/>
    </row>
    <row r="14" spans="1:3" ht="12.75">
      <c r="A14" s="1" t="s">
        <v>14</v>
      </c>
      <c r="B14" s="11">
        <v>21.36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8.25</v>
      </c>
      <c r="C16" s="79"/>
    </row>
    <row r="17" spans="1:3" ht="12.75">
      <c r="A17" s="1" t="s">
        <v>17</v>
      </c>
      <c r="B17" s="12">
        <v>4.47</v>
      </c>
      <c r="C17" s="79"/>
    </row>
    <row r="18" spans="1:3" ht="12.75">
      <c r="A18" t="s">
        <v>2</v>
      </c>
      <c r="B18" s="2">
        <f>SUM(B7:B17)</f>
        <v>215.02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7.48</v>
      </c>
      <c r="C21" s="79"/>
    </row>
    <row r="22" spans="1:3" ht="12.75">
      <c r="A22" s="1" t="s">
        <v>19</v>
      </c>
      <c r="B22" s="7">
        <v>25.69</v>
      </c>
      <c r="C22" s="79"/>
    </row>
    <row r="23" spans="1:3" ht="12.75">
      <c r="A23" s="1" t="s">
        <v>20</v>
      </c>
      <c r="B23" s="7">
        <v>13.86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84.73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299.75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78.25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0.1535857142857143</v>
      </c>
      <c r="C32" s="79"/>
    </row>
    <row r="33" spans="1:3" ht="12.75">
      <c r="A33" t="s">
        <v>23</v>
      </c>
      <c r="B33" s="13">
        <f>B25/B2</f>
        <v>0.06052142857142857</v>
      </c>
      <c r="C33" s="79"/>
    </row>
    <row r="34" spans="1:3" ht="12.75">
      <c r="A34" t="s">
        <v>26</v>
      </c>
      <c r="B34" s="13">
        <f>B27/B2</f>
        <v>0.21410714285714286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1" max="1" width="9.57421875" style="0" customWidth="1"/>
    <col min="2" max="8" width="9.7109375" style="0" customWidth="1"/>
    <col min="9" max="12" width="8.421875" style="0" customWidth="1"/>
  </cols>
  <sheetData>
    <row r="1" spans="1:8" ht="12.75">
      <c r="A1" s="51"/>
      <c r="B1" s="52" t="s">
        <v>152</v>
      </c>
      <c r="C1" s="52" t="s">
        <v>65</v>
      </c>
      <c r="D1" s="52" t="s">
        <v>124</v>
      </c>
      <c r="E1" s="53" t="s">
        <v>73</v>
      </c>
      <c r="F1" s="52" t="s">
        <v>77</v>
      </c>
      <c r="G1" s="52" t="s">
        <v>78</v>
      </c>
      <c r="H1" s="54" t="s">
        <v>68</v>
      </c>
    </row>
    <row r="2" spans="1:8" ht="12.75">
      <c r="A2" s="55" t="s">
        <v>63</v>
      </c>
      <c r="B2" s="15" t="s">
        <v>64</v>
      </c>
      <c r="C2" s="15" t="s">
        <v>66</v>
      </c>
      <c r="D2" s="46" t="s">
        <v>125</v>
      </c>
      <c r="E2" s="50" t="s">
        <v>74</v>
      </c>
      <c r="F2" s="15" t="s">
        <v>74</v>
      </c>
      <c r="G2" s="15" t="s">
        <v>74</v>
      </c>
      <c r="H2" s="56" t="s">
        <v>67</v>
      </c>
    </row>
    <row r="3" spans="1:8" ht="12.75">
      <c r="A3" s="57" t="s">
        <v>49</v>
      </c>
      <c r="B3" s="47">
        <f>HRSW!B4</f>
        <v>194.59</v>
      </c>
      <c r="C3" s="47">
        <f>HRSW!B18</f>
        <v>130.82000000000002</v>
      </c>
      <c r="D3" s="16">
        <f>B3-C3</f>
        <v>63.76999999999998</v>
      </c>
      <c r="E3" s="18">
        <v>600</v>
      </c>
      <c r="F3" s="19">
        <f aca="true" t="shared" si="0" ref="F3:F21">B3*E3</f>
        <v>116754</v>
      </c>
      <c r="G3" s="19">
        <f aca="true" t="shared" si="1" ref="G3:G21">E3*C3</f>
        <v>78492.00000000001</v>
      </c>
      <c r="H3" s="34">
        <f>F3-G3</f>
        <v>38261.999999999985</v>
      </c>
    </row>
    <row r="4" spans="1:8" ht="12.75">
      <c r="A4" s="57" t="s">
        <v>50</v>
      </c>
      <c r="B4" s="47">
        <f>Durum!B4</f>
        <v>211.5</v>
      </c>
      <c r="C4" s="47">
        <f>Durum!B18</f>
        <v>134.98000000000002</v>
      </c>
      <c r="D4" s="16">
        <f aca="true" t="shared" si="2" ref="D4:D21">B4-C4</f>
        <v>76.51999999999998</v>
      </c>
      <c r="E4" s="18">
        <v>0</v>
      </c>
      <c r="F4" s="19">
        <f t="shared" si="0"/>
        <v>0</v>
      </c>
      <c r="G4" s="19">
        <f t="shared" si="1"/>
        <v>0</v>
      </c>
      <c r="H4" s="34">
        <f aca="true" t="shared" si="3" ref="H4:H20">F4-G4</f>
        <v>0</v>
      </c>
    </row>
    <row r="5" spans="1:8" ht="12.75">
      <c r="A5" s="57" t="s">
        <v>51</v>
      </c>
      <c r="B5" s="47">
        <f>Barley!B4</f>
        <v>242.42</v>
      </c>
      <c r="C5" s="47">
        <f>Barley!B18</f>
        <v>129.47000000000003</v>
      </c>
      <c r="D5" s="16">
        <f t="shared" si="2"/>
        <v>112.94999999999996</v>
      </c>
      <c r="E5" s="18">
        <v>400</v>
      </c>
      <c r="F5" s="19">
        <f t="shared" si="0"/>
        <v>96968</v>
      </c>
      <c r="G5" s="19">
        <f t="shared" si="1"/>
        <v>51788.000000000015</v>
      </c>
      <c r="H5" s="34">
        <f t="shared" si="3"/>
        <v>45179.999999999985</v>
      </c>
    </row>
    <row r="6" spans="1:8" ht="12.75">
      <c r="A6" s="57" t="s">
        <v>25</v>
      </c>
      <c r="B6" s="47">
        <f>Corn!B4</f>
        <v>308</v>
      </c>
      <c r="C6" s="47">
        <f>Corn!B18</f>
        <v>218.33</v>
      </c>
      <c r="D6" s="16">
        <f t="shared" si="2"/>
        <v>89.66999999999999</v>
      </c>
      <c r="E6" s="18">
        <v>0</v>
      </c>
      <c r="F6" s="19">
        <f t="shared" si="0"/>
        <v>0</v>
      </c>
      <c r="G6" s="19">
        <f t="shared" si="1"/>
        <v>0</v>
      </c>
      <c r="H6" s="34">
        <f t="shared" si="3"/>
        <v>0</v>
      </c>
    </row>
    <row r="7" spans="1:8" ht="12.75">
      <c r="A7" s="57" t="s">
        <v>164</v>
      </c>
      <c r="B7" s="47">
        <f>Soy!B4</f>
        <v>238.7</v>
      </c>
      <c r="C7" s="47">
        <f>Soy!B18</f>
        <v>144.26</v>
      </c>
      <c r="D7" s="16">
        <f>B7-C7</f>
        <v>94.44</v>
      </c>
      <c r="E7" s="18">
        <v>0</v>
      </c>
      <c r="F7" s="19">
        <f>B7*E7</f>
        <v>0</v>
      </c>
      <c r="G7" s="19">
        <f>E7*C7</f>
        <v>0</v>
      </c>
      <c r="H7" s="34">
        <f>F7-G7</f>
        <v>0</v>
      </c>
    </row>
    <row r="8" spans="1:8" ht="12.75">
      <c r="A8" s="57" t="s">
        <v>52</v>
      </c>
      <c r="B8" s="47">
        <f>Oil_SF!B4</f>
        <v>281.52</v>
      </c>
      <c r="C8" s="47">
        <f>Oil_SF!B18</f>
        <v>173.96</v>
      </c>
      <c r="D8" s="16">
        <f t="shared" si="2"/>
        <v>107.55999999999997</v>
      </c>
      <c r="E8" s="18">
        <v>400</v>
      </c>
      <c r="F8" s="19">
        <f t="shared" si="0"/>
        <v>112608</v>
      </c>
      <c r="G8" s="19">
        <f t="shared" si="1"/>
        <v>69584</v>
      </c>
      <c r="H8" s="34">
        <f t="shared" si="3"/>
        <v>43024</v>
      </c>
    </row>
    <row r="9" spans="1:8" ht="12.75">
      <c r="A9" s="58" t="s">
        <v>87</v>
      </c>
      <c r="B9" s="47">
        <f>Conf_SF!B4</f>
        <v>382.5</v>
      </c>
      <c r="C9" s="47">
        <f>Conf_SF!B18</f>
        <v>212.35999999999999</v>
      </c>
      <c r="D9" s="16">
        <f t="shared" si="2"/>
        <v>170.14000000000001</v>
      </c>
      <c r="E9" s="18">
        <v>200</v>
      </c>
      <c r="F9" s="19">
        <f t="shared" si="0"/>
        <v>76500</v>
      </c>
      <c r="G9" s="19">
        <f t="shared" si="1"/>
        <v>42472</v>
      </c>
      <c r="H9" s="34">
        <f>F9-G9</f>
        <v>34028</v>
      </c>
    </row>
    <row r="10" spans="1:8" ht="12.75">
      <c r="A10" s="57" t="s">
        <v>53</v>
      </c>
      <c r="B10" s="47">
        <f>Canola!B4</f>
        <v>252</v>
      </c>
      <c r="C10" s="47">
        <f>Canola!B18</f>
        <v>169.53999999999996</v>
      </c>
      <c r="D10" s="16">
        <f t="shared" si="2"/>
        <v>82.46000000000004</v>
      </c>
      <c r="E10" s="18">
        <v>0</v>
      </c>
      <c r="F10" s="19">
        <f t="shared" si="0"/>
        <v>0</v>
      </c>
      <c r="G10" s="19">
        <f t="shared" si="1"/>
        <v>0</v>
      </c>
      <c r="H10" s="34">
        <f t="shared" si="3"/>
        <v>0</v>
      </c>
    </row>
    <row r="11" spans="1:8" ht="12.75">
      <c r="A11" s="57" t="s">
        <v>54</v>
      </c>
      <c r="B11" s="47">
        <f>Flax!B4</f>
        <v>217.77</v>
      </c>
      <c r="C11" s="47">
        <f>Flax!B18</f>
        <v>100.53</v>
      </c>
      <c r="D11" s="16">
        <f t="shared" si="2"/>
        <v>117.24000000000001</v>
      </c>
      <c r="E11" s="18">
        <v>0</v>
      </c>
      <c r="F11" s="19">
        <f t="shared" si="0"/>
        <v>0</v>
      </c>
      <c r="G11" s="19">
        <f t="shared" si="1"/>
        <v>0</v>
      </c>
      <c r="H11" s="34">
        <f t="shared" si="3"/>
        <v>0</v>
      </c>
    </row>
    <row r="12" spans="1:8" ht="12.75">
      <c r="A12" s="57" t="s">
        <v>57</v>
      </c>
      <c r="B12" s="47">
        <f>Peas!B4</f>
        <v>216</v>
      </c>
      <c r="C12" s="47">
        <f>Peas!B18</f>
        <v>131.23</v>
      </c>
      <c r="D12" s="16">
        <f t="shared" si="2"/>
        <v>84.77000000000001</v>
      </c>
      <c r="E12" s="18">
        <v>200</v>
      </c>
      <c r="F12" s="19">
        <f t="shared" si="0"/>
        <v>43200</v>
      </c>
      <c r="G12" s="19">
        <f t="shared" si="1"/>
        <v>26245.999999999996</v>
      </c>
      <c r="H12" s="34">
        <f t="shared" si="3"/>
        <v>16954.000000000004</v>
      </c>
    </row>
    <row r="13" spans="1:8" ht="12.75">
      <c r="A13" s="57" t="s">
        <v>58</v>
      </c>
      <c r="B13" s="47">
        <f>Oats!B4</f>
        <v>150.96</v>
      </c>
      <c r="C13" s="47">
        <f>Oats!B18</f>
        <v>107.52999999999999</v>
      </c>
      <c r="D13" s="16">
        <f t="shared" si="2"/>
        <v>43.43000000000002</v>
      </c>
      <c r="E13" s="18">
        <v>0</v>
      </c>
      <c r="F13" s="19">
        <f t="shared" si="0"/>
        <v>0</v>
      </c>
      <c r="G13" s="19">
        <f t="shared" si="1"/>
        <v>0</v>
      </c>
      <c r="H13" s="34">
        <f t="shared" si="3"/>
        <v>0</v>
      </c>
    </row>
    <row r="14" spans="1:8" ht="12.75">
      <c r="A14" s="57" t="s">
        <v>59</v>
      </c>
      <c r="B14" s="47">
        <f>Lentil!B4</f>
        <v>226.79999999999998</v>
      </c>
      <c r="C14" s="47">
        <f>Lentil!B18</f>
        <v>122.07000000000002</v>
      </c>
      <c r="D14" s="16">
        <f t="shared" si="2"/>
        <v>104.72999999999996</v>
      </c>
      <c r="E14" s="18">
        <v>0</v>
      </c>
      <c r="F14" s="19">
        <f t="shared" si="0"/>
        <v>0</v>
      </c>
      <c r="G14" s="19">
        <f t="shared" si="1"/>
        <v>0</v>
      </c>
      <c r="H14" s="34">
        <f t="shared" si="3"/>
        <v>0</v>
      </c>
    </row>
    <row r="15" spans="1:8" ht="12.75">
      <c r="A15" s="57" t="s">
        <v>55</v>
      </c>
      <c r="B15" s="47">
        <f>Mustard!B4</f>
        <v>326.40000000000003</v>
      </c>
      <c r="C15" s="47">
        <f>Mustard!B18</f>
        <v>123.23999999999998</v>
      </c>
      <c r="D15" s="16">
        <f t="shared" si="2"/>
        <v>203.16000000000005</v>
      </c>
      <c r="E15" s="18">
        <v>0</v>
      </c>
      <c r="F15" s="19">
        <f t="shared" si="0"/>
        <v>0</v>
      </c>
      <c r="G15" s="19">
        <f t="shared" si="1"/>
        <v>0</v>
      </c>
      <c r="H15" s="34">
        <f t="shared" si="3"/>
        <v>0</v>
      </c>
    </row>
    <row r="16" spans="1:8" ht="12.75">
      <c r="A16" s="58" t="s">
        <v>85</v>
      </c>
      <c r="B16" s="47">
        <f>Saffl!B4</f>
        <v>283.5</v>
      </c>
      <c r="C16" s="47">
        <f>Saffl!B18</f>
        <v>123.71</v>
      </c>
      <c r="D16" s="16">
        <f t="shared" si="2"/>
        <v>159.79000000000002</v>
      </c>
      <c r="E16" s="18">
        <v>0</v>
      </c>
      <c r="F16" s="19">
        <f t="shared" si="0"/>
        <v>0</v>
      </c>
      <c r="G16" s="19">
        <f t="shared" si="1"/>
        <v>0</v>
      </c>
      <c r="H16" s="34">
        <f>F16-G16</f>
        <v>0</v>
      </c>
    </row>
    <row r="17" spans="1:8" ht="12.75">
      <c r="A17" s="57" t="s">
        <v>56</v>
      </c>
      <c r="B17" s="47">
        <f>Buckwht!B4</f>
        <v>245.64999999999998</v>
      </c>
      <c r="C17" s="47">
        <f>Buckwht!B18</f>
        <v>110.23</v>
      </c>
      <c r="D17" s="16">
        <f t="shared" si="2"/>
        <v>135.41999999999996</v>
      </c>
      <c r="E17" s="18">
        <v>0</v>
      </c>
      <c r="F17" s="19">
        <f t="shared" si="0"/>
        <v>0</v>
      </c>
      <c r="G17" s="19">
        <f t="shared" si="1"/>
        <v>0</v>
      </c>
      <c r="H17" s="34">
        <f t="shared" si="3"/>
        <v>0</v>
      </c>
    </row>
    <row r="18" spans="1:8" ht="12.75">
      <c r="A18" s="57" t="s">
        <v>60</v>
      </c>
      <c r="B18" s="47">
        <f>Millet!B4</f>
        <v>126</v>
      </c>
      <c r="C18" s="47">
        <f>Millet!B18</f>
        <v>76.77</v>
      </c>
      <c r="D18" s="16">
        <f t="shared" si="2"/>
        <v>49.230000000000004</v>
      </c>
      <c r="E18" s="18">
        <v>0</v>
      </c>
      <c r="F18" s="19">
        <f t="shared" si="0"/>
        <v>0</v>
      </c>
      <c r="G18" s="19">
        <f t="shared" si="1"/>
        <v>0</v>
      </c>
      <c r="H18" s="34">
        <f t="shared" si="3"/>
        <v>0</v>
      </c>
    </row>
    <row r="19" spans="1:8" ht="12.75">
      <c r="A19" s="57" t="s">
        <v>61</v>
      </c>
      <c r="B19" s="47">
        <f>HRWW!B4</f>
        <v>245.59</v>
      </c>
      <c r="C19" s="47">
        <f>HRWW!B18</f>
        <v>150.39</v>
      </c>
      <c r="D19" s="16">
        <f t="shared" si="2"/>
        <v>95.20000000000002</v>
      </c>
      <c r="E19" s="18">
        <v>600</v>
      </c>
      <c r="F19" s="19">
        <f t="shared" si="0"/>
        <v>147354</v>
      </c>
      <c r="G19" s="19">
        <f t="shared" si="1"/>
        <v>90233.99999999999</v>
      </c>
      <c r="H19" s="34">
        <f t="shared" si="3"/>
        <v>57120.000000000015</v>
      </c>
    </row>
    <row r="20" spans="1:8" ht="12.75">
      <c r="A20" s="57" t="s">
        <v>62</v>
      </c>
      <c r="B20" s="47">
        <f>Rye!B4</f>
        <v>250.04</v>
      </c>
      <c r="C20" s="47">
        <f>Rye!B18</f>
        <v>122.94</v>
      </c>
      <c r="D20" s="16">
        <f t="shared" si="2"/>
        <v>127.1</v>
      </c>
      <c r="E20" s="18">
        <v>0</v>
      </c>
      <c r="F20" s="19">
        <f t="shared" si="0"/>
        <v>0</v>
      </c>
      <c r="G20" s="19">
        <f t="shared" si="1"/>
        <v>0</v>
      </c>
      <c r="H20" s="34">
        <f t="shared" si="3"/>
        <v>0</v>
      </c>
    </row>
    <row r="21" spans="1:8" ht="12.75">
      <c r="A21" s="69" t="s">
        <v>137</v>
      </c>
      <c r="B21" s="47">
        <f>Chickpea!B4</f>
        <v>378</v>
      </c>
      <c r="C21" s="47">
        <f>Chickpea!B18</f>
        <v>215.02</v>
      </c>
      <c r="D21" s="16">
        <f t="shared" si="2"/>
        <v>162.98</v>
      </c>
      <c r="E21" s="18">
        <v>0</v>
      </c>
      <c r="F21" s="19">
        <f t="shared" si="0"/>
        <v>0</v>
      </c>
      <c r="G21" s="19">
        <f t="shared" si="1"/>
        <v>0</v>
      </c>
      <c r="H21" s="34">
        <f>F21-G21</f>
        <v>0</v>
      </c>
    </row>
    <row r="22" spans="1:8" ht="12.75">
      <c r="A22" s="37" t="s">
        <v>79</v>
      </c>
      <c r="B22" s="14"/>
      <c r="C22" s="26"/>
      <c r="D22" s="26"/>
      <c r="E22" s="20">
        <f>SUM(E3:E21)</f>
        <v>2400</v>
      </c>
      <c r="F22" s="20">
        <f>SUM(F3:F21)</f>
        <v>593384</v>
      </c>
      <c r="G22" s="20">
        <f>SUM(G3:G21)</f>
        <v>358816</v>
      </c>
      <c r="H22" s="38">
        <f>SUM(H3:H21)</f>
        <v>234568</v>
      </c>
    </row>
    <row r="23" spans="1:7" ht="12.75">
      <c r="A23" s="4"/>
      <c r="B23" s="4"/>
      <c r="C23" s="4"/>
      <c r="D23" s="4"/>
      <c r="E23" s="16"/>
      <c r="F23" s="16"/>
      <c r="G23" s="16"/>
    </row>
    <row r="24" spans="1:8" ht="12.75">
      <c r="A24" s="3"/>
      <c r="B24" s="3"/>
      <c r="C24" s="91" t="s">
        <v>48</v>
      </c>
      <c r="D24" s="91"/>
      <c r="E24" s="91"/>
      <c r="F24" s="3"/>
      <c r="G24" s="3"/>
      <c r="H24" s="3"/>
    </row>
    <row r="25" spans="1:8" ht="12.75">
      <c r="A25" s="59" t="s">
        <v>75</v>
      </c>
      <c r="B25" s="60"/>
      <c r="C25" s="60"/>
      <c r="D25" s="61"/>
      <c r="E25" s="60" t="s">
        <v>76</v>
      </c>
      <c r="F25" s="60"/>
      <c r="G25" s="60"/>
      <c r="H25" s="62"/>
    </row>
    <row r="26" spans="1:8" ht="12.75">
      <c r="A26" s="57" t="s">
        <v>27</v>
      </c>
      <c r="B26" s="4"/>
      <c r="C26" s="19">
        <f>F22</f>
        <v>593384</v>
      </c>
      <c r="D26" s="4"/>
      <c r="E26" s="4" t="s">
        <v>70</v>
      </c>
      <c r="F26" s="4"/>
      <c r="G26" s="63">
        <f>G22</f>
        <v>358816</v>
      </c>
      <c r="H26" s="64"/>
    </row>
    <row r="27" spans="1:8" ht="12.75">
      <c r="A27" s="92" t="s">
        <v>80</v>
      </c>
      <c r="B27" s="93"/>
      <c r="C27" s="70">
        <v>0</v>
      </c>
      <c r="D27" s="71" t="s">
        <v>72</v>
      </c>
      <c r="E27" s="93" t="s">
        <v>126</v>
      </c>
      <c r="F27" s="93"/>
      <c r="G27" s="70">
        <v>46700</v>
      </c>
      <c r="H27" s="72" t="s">
        <v>72</v>
      </c>
    </row>
    <row r="28" spans="1:11" ht="12.75">
      <c r="A28" s="89"/>
      <c r="B28" s="90"/>
      <c r="C28" s="70">
        <v>0</v>
      </c>
      <c r="D28" s="4"/>
      <c r="E28" s="93" t="s">
        <v>69</v>
      </c>
      <c r="F28" s="93"/>
      <c r="G28" s="70">
        <v>90480</v>
      </c>
      <c r="H28" s="66"/>
      <c r="K28" s="73"/>
    </row>
    <row r="29" spans="1:8" ht="12.75">
      <c r="A29" s="89"/>
      <c r="B29" s="90"/>
      <c r="C29" s="70">
        <v>0</v>
      </c>
      <c r="D29" s="4"/>
      <c r="E29" s="93" t="s">
        <v>127</v>
      </c>
      <c r="F29" s="93"/>
      <c r="G29" s="70">
        <v>10</v>
      </c>
      <c r="H29" s="66"/>
    </row>
    <row r="30" spans="1:8" ht="12.75">
      <c r="A30" s="89"/>
      <c r="B30" s="90"/>
      <c r="C30" s="70">
        <v>0</v>
      </c>
      <c r="D30" s="4"/>
      <c r="E30" s="93" t="s">
        <v>71</v>
      </c>
      <c r="F30" s="93"/>
      <c r="G30" s="70">
        <v>0</v>
      </c>
      <c r="H30" s="66"/>
    </row>
    <row r="31" spans="1:8" ht="12.75">
      <c r="A31" s="89"/>
      <c r="B31" s="90"/>
      <c r="C31" s="70">
        <v>0</v>
      </c>
      <c r="D31" s="4"/>
      <c r="E31" s="90"/>
      <c r="F31" s="90"/>
      <c r="G31" s="70">
        <v>0</v>
      </c>
      <c r="H31" s="66"/>
    </row>
    <row r="32" spans="1:8" ht="12.75">
      <c r="A32" s="89"/>
      <c r="B32" s="90"/>
      <c r="C32" s="70">
        <v>0</v>
      </c>
      <c r="D32" s="4"/>
      <c r="E32" s="90"/>
      <c r="F32" s="90"/>
      <c r="G32" s="70">
        <v>0</v>
      </c>
      <c r="H32" s="66"/>
    </row>
    <row r="33" spans="1:8" ht="12.75">
      <c r="A33" s="89" t="s">
        <v>82</v>
      </c>
      <c r="B33" s="90"/>
      <c r="C33" s="74">
        <v>0</v>
      </c>
      <c r="D33" s="65"/>
      <c r="E33" s="90" t="s">
        <v>81</v>
      </c>
      <c r="F33" s="90"/>
      <c r="G33" s="74">
        <v>13400</v>
      </c>
      <c r="H33" s="66"/>
    </row>
    <row r="34" spans="1:8" ht="12.75">
      <c r="A34" s="57" t="s">
        <v>68</v>
      </c>
      <c r="B34" s="4"/>
      <c r="C34" s="19">
        <f>SUM(C26:C33)</f>
        <v>593384</v>
      </c>
      <c r="D34" s="4"/>
      <c r="E34" s="4" t="s">
        <v>68</v>
      </c>
      <c r="F34" s="4"/>
      <c r="G34" s="32">
        <f>SUM(G26:G33)</f>
        <v>509406</v>
      </c>
      <c r="H34" s="64"/>
    </row>
    <row r="35" spans="1:8" ht="12.75">
      <c r="A35" s="67" t="s">
        <v>128</v>
      </c>
      <c r="B35" s="3"/>
      <c r="C35" s="3"/>
      <c r="D35" s="3"/>
      <c r="E35" s="3"/>
      <c r="F35" s="3"/>
      <c r="G35" s="75">
        <f>C34-G34</f>
        <v>83978</v>
      </c>
      <c r="H35" s="68"/>
    </row>
    <row r="36" ht="12.75">
      <c r="G36" s="6"/>
    </row>
    <row r="37" spans="1:8" ht="12.75">
      <c r="A37" s="78" t="s">
        <v>147</v>
      </c>
      <c r="B37" s="94"/>
      <c r="C37" s="94"/>
      <c r="D37" s="94"/>
      <c r="E37" s="94"/>
      <c r="F37" s="76" t="s">
        <v>138</v>
      </c>
      <c r="G37" s="95"/>
      <c r="H37" s="95"/>
    </row>
    <row r="38" spans="3:6" ht="12.75">
      <c r="C38" s="77"/>
      <c r="D38" s="77"/>
      <c r="E38" s="77"/>
      <c r="F38" s="77"/>
    </row>
    <row r="39" spans="1:12" ht="12.75">
      <c r="A39" t="s">
        <v>30</v>
      </c>
      <c r="B39" s="96" t="s">
        <v>139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1" ht="12.75">
      <c r="A41" t="s">
        <v>129</v>
      </c>
    </row>
    <row r="42" spans="1:12" ht="12.75">
      <c r="A42" s="29" t="s">
        <v>88</v>
      </c>
      <c r="B42" s="30" t="s">
        <v>89</v>
      </c>
      <c r="C42" s="30" t="s">
        <v>90</v>
      </c>
      <c r="D42" s="30" t="s">
        <v>91</v>
      </c>
      <c r="E42" s="30" t="s">
        <v>92</v>
      </c>
      <c r="F42" s="30" t="s">
        <v>93</v>
      </c>
      <c r="G42" s="30" t="s">
        <v>94</v>
      </c>
      <c r="H42" s="30" t="s">
        <v>95</v>
      </c>
      <c r="I42" s="30" t="s">
        <v>96</v>
      </c>
      <c r="J42" s="30" t="s">
        <v>97</v>
      </c>
      <c r="K42" s="30" t="s">
        <v>98</v>
      </c>
      <c r="L42" s="31" t="s">
        <v>99</v>
      </c>
    </row>
    <row r="43" spans="1:12" ht="12.75">
      <c r="A43" s="57" t="s">
        <v>49</v>
      </c>
      <c r="B43" s="32">
        <f>$E3*HRSW!$B7</f>
        <v>9186</v>
      </c>
      <c r="C43" s="32">
        <f>$E3*HRSW!$B8</f>
        <v>15000</v>
      </c>
      <c r="D43" s="32">
        <f>$E3*HRSW!$B9</f>
        <v>3300</v>
      </c>
      <c r="E43" s="32">
        <f>$E3*HRSW!$B10</f>
        <v>0</v>
      </c>
      <c r="F43" s="32">
        <f>$E3*HRSW!$B11</f>
        <v>20712.000000000004</v>
      </c>
      <c r="G43" s="32">
        <f>$E3*HRSW!$B12</f>
        <v>7482</v>
      </c>
      <c r="H43" s="32">
        <f>$E3*HRSW!$B13</f>
        <v>7746</v>
      </c>
      <c r="I43" s="32">
        <f>$E3*HRSW!$B14</f>
        <v>8934</v>
      </c>
      <c r="J43" s="32">
        <f>$E3*HRSW!$B15</f>
        <v>0</v>
      </c>
      <c r="K43" s="32">
        <f>$E3*HRSW!$B16</f>
        <v>4500</v>
      </c>
      <c r="L43" s="33">
        <f>$E3*HRSW!$B17</f>
        <v>1632.0000000000002</v>
      </c>
    </row>
    <row r="44" spans="1:12" ht="12.75">
      <c r="A44" s="57" t="s">
        <v>50</v>
      </c>
      <c r="B44" s="19">
        <f>$E4*Durum!$B7</f>
        <v>0</v>
      </c>
      <c r="C44" s="19">
        <f>$E4*Durum!$B8</f>
        <v>0</v>
      </c>
      <c r="D44" s="19">
        <f>$E4*Durum!$B9</f>
        <v>0</v>
      </c>
      <c r="E44" s="19">
        <f>$E4*Durum!$B10</f>
        <v>0</v>
      </c>
      <c r="F44" s="19">
        <f>$E4*Durum!$B11</f>
        <v>0</v>
      </c>
      <c r="G44" s="19">
        <f>$E4*Durum!$B12</f>
        <v>0</v>
      </c>
      <c r="H44" s="19">
        <f>$E4*Durum!$B13</f>
        <v>0</v>
      </c>
      <c r="I44" s="19">
        <f>$E4*Durum!$B14</f>
        <v>0</v>
      </c>
      <c r="J44" s="19">
        <f>$E4*Durum!$B15</f>
        <v>0</v>
      </c>
      <c r="K44" s="19">
        <f>$E4*Durum!$B16</f>
        <v>0</v>
      </c>
      <c r="L44" s="34">
        <f>$E4*Durum!$B17</f>
        <v>0</v>
      </c>
    </row>
    <row r="45" spans="1:12" ht="12.75">
      <c r="A45" s="57" t="s">
        <v>51</v>
      </c>
      <c r="B45" s="19">
        <f>$E5*Barley!$B7</f>
        <v>5500</v>
      </c>
      <c r="C45" s="19">
        <f>$E5*Barley!$B8</f>
        <v>9400</v>
      </c>
      <c r="D45" s="19">
        <f>$E5*Barley!$B9</f>
        <v>2200</v>
      </c>
      <c r="E45" s="19">
        <f>$E5*Barley!$B10</f>
        <v>0</v>
      </c>
      <c r="F45" s="19">
        <f>$E5*Barley!$B11</f>
        <v>13296</v>
      </c>
      <c r="G45" s="19">
        <f>$E5*Barley!$B12</f>
        <v>5736</v>
      </c>
      <c r="H45" s="19">
        <f>$E5*Barley!$B13</f>
        <v>5492</v>
      </c>
      <c r="I45" s="19">
        <f>$E5*Barley!$B14</f>
        <v>6088</v>
      </c>
      <c r="J45" s="19">
        <f>$E5*Barley!$B15</f>
        <v>0</v>
      </c>
      <c r="K45" s="19">
        <f>$E5*Barley!$B16</f>
        <v>3000</v>
      </c>
      <c r="L45" s="34">
        <f>$E5*Barley!$B17</f>
        <v>1076</v>
      </c>
    </row>
    <row r="46" spans="1:12" ht="12.75">
      <c r="A46" s="57" t="s">
        <v>25</v>
      </c>
      <c r="B46" s="19">
        <f>$E6*Corn!$B7</f>
        <v>0</v>
      </c>
      <c r="C46" s="19">
        <f>$E6*Corn!$B8</f>
        <v>0</v>
      </c>
      <c r="D46" s="19">
        <f>$E6*Corn!$B9</f>
        <v>0</v>
      </c>
      <c r="E46" s="19">
        <f>$E6*Corn!$B10</f>
        <v>0</v>
      </c>
      <c r="F46" s="19">
        <f>$E6*Corn!$B11</f>
        <v>0</v>
      </c>
      <c r="G46" s="19">
        <f>$E6*Corn!$B12</f>
        <v>0</v>
      </c>
      <c r="H46" s="19">
        <f>$E6*Corn!$B13</f>
        <v>0</v>
      </c>
      <c r="I46" s="19">
        <f>$E6*Corn!$B14</f>
        <v>0</v>
      </c>
      <c r="J46" s="19">
        <f>$E6*Corn!$B15</f>
        <v>0</v>
      </c>
      <c r="K46" s="19">
        <f>$E6*Corn!$B16</f>
        <v>0</v>
      </c>
      <c r="L46" s="34">
        <f>$E6*Corn!$B17</f>
        <v>0</v>
      </c>
    </row>
    <row r="47" spans="1:12" ht="12.75">
      <c r="A47" s="57" t="s">
        <v>164</v>
      </c>
      <c r="B47" s="19">
        <f>$E7*Soy!$B7</f>
        <v>0</v>
      </c>
      <c r="C47" s="19">
        <f>$E7*Soy!$B8</f>
        <v>0</v>
      </c>
      <c r="D47" s="19">
        <f>$E7*Soy!$B9</f>
        <v>0</v>
      </c>
      <c r="E47" s="19">
        <f>$E7*Soy!$B10</f>
        <v>0</v>
      </c>
      <c r="F47" s="19">
        <f>$E7*Soy!$B11</f>
        <v>0</v>
      </c>
      <c r="G47" s="19">
        <f>$E7*Soy!$B12</f>
        <v>0</v>
      </c>
      <c r="H47" s="19">
        <f>$E7*Soy!$B13</f>
        <v>0</v>
      </c>
      <c r="I47" s="19">
        <f>$E7*Soy!$B14</f>
        <v>0</v>
      </c>
      <c r="J47" s="19">
        <f>$E7*Soy!$B15</f>
        <v>0</v>
      </c>
      <c r="K47" s="19">
        <f>$E7*Soy!$B16</f>
        <v>0</v>
      </c>
      <c r="L47" s="34">
        <f>$E7*Soy!$B17</f>
        <v>0</v>
      </c>
    </row>
    <row r="48" spans="1:12" ht="12.75">
      <c r="A48" s="57" t="s">
        <v>52</v>
      </c>
      <c r="B48" s="19">
        <f>$E8*Oil_SF!$B7</f>
        <v>13347.999999999998</v>
      </c>
      <c r="C48" s="19">
        <f>$E8*Oil_SF!$B8</f>
        <v>13160</v>
      </c>
      <c r="D48" s="19">
        <f>$E8*Oil_SF!$B9</f>
        <v>0</v>
      </c>
      <c r="E48" s="19">
        <f>$E8*Oil_SF!$B10</f>
        <v>2800</v>
      </c>
      <c r="F48" s="19">
        <f>$E8*Oil_SF!$B11</f>
        <v>12720</v>
      </c>
      <c r="G48" s="19">
        <f>$E8*Oil_SF!$B12</f>
        <v>6244</v>
      </c>
      <c r="H48" s="19">
        <f>$E8*Oil_SF!$B13</f>
        <v>5632</v>
      </c>
      <c r="I48" s="19">
        <f>$E8*Oil_SF!$B14</f>
        <v>6400</v>
      </c>
      <c r="J48" s="19">
        <f>$E8*Oil_SF!$B15</f>
        <v>1632</v>
      </c>
      <c r="K48" s="19">
        <f>$E8*Oil_SF!$B16</f>
        <v>6200</v>
      </c>
      <c r="L48" s="34">
        <f>$E8*Oil_SF!$B17</f>
        <v>1448</v>
      </c>
    </row>
    <row r="49" spans="1:12" ht="12.75">
      <c r="A49" s="58" t="s">
        <v>87</v>
      </c>
      <c r="B49" s="19">
        <f>$E9*Conf_SF!$B$7</f>
        <v>10290</v>
      </c>
      <c r="C49" s="19">
        <f>$E9*Conf_SF!$B$8</f>
        <v>7000</v>
      </c>
      <c r="D49" s="19">
        <f>$E9*Conf_SF!$B$9</f>
        <v>0</v>
      </c>
      <c r="E49" s="19">
        <f>$E9*Conf_SF!$B$10</f>
        <v>2800</v>
      </c>
      <c r="F49" s="19">
        <f>$E9*Conf_SF!$B$11</f>
        <v>5600</v>
      </c>
      <c r="G49" s="19">
        <f>$E9*Conf_SF!$B$12</f>
        <v>4480</v>
      </c>
      <c r="H49" s="19">
        <f>$E9*Conf_SF!$B$13</f>
        <v>2782</v>
      </c>
      <c r="I49" s="19">
        <f>$E9*Conf_SF!$B$14</f>
        <v>3186</v>
      </c>
      <c r="J49" s="19">
        <f>$E9*Conf_SF!$B$15</f>
        <v>750</v>
      </c>
      <c r="K49" s="19">
        <f>$E9*Conf_SF!$B$16</f>
        <v>4700</v>
      </c>
      <c r="L49" s="34">
        <f>$E9*Conf_SF!$B$17</f>
        <v>884</v>
      </c>
    </row>
    <row r="50" spans="1:12" ht="12.75">
      <c r="A50" s="57" t="s">
        <v>53</v>
      </c>
      <c r="B50" s="19">
        <f>$E10*Canola!$B$7</f>
        <v>0</v>
      </c>
      <c r="C50" s="19">
        <f>$E10*Canola!$B$8</f>
        <v>0</v>
      </c>
      <c r="D50" s="19">
        <f>$E10*Canola!$B$9</f>
        <v>0</v>
      </c>
      <c r="E50" s="19">
        <f>$E10*Canola!$B$10</f>
        <v>0</v>
      </c>
      <c r="F50" s="19">
        <f>$E10*Canola!$B$11</f>
        <v>0</v>
      </c>
      <c r="G50" s="19">
        <f>$E10*Canola!$B$12</f>
        <v>0</v>
      </c>
      <c r="H50" s="19">
        <f>$E10*Canola!$B$13</f>
        <v>0</v>
      </c>
      <c r="I50" s="19">
        <f>$E10*Canola!$B$14</f>
        <v>0</v>
      </c>
      <c r="J50" s="19">
        <f>$E10*Canola!$B$15</f>
        <v>0</v>
      </c>
      <c r="K50" s="19">
        <f>$E10*Canola!$B$16</f>
        <v>0</v>
      </c>
      <c r="L50" s="34">
        <f>$E10*Canola!$B$17</f>
        <v>0</v>
      </c>
    </row>
    <row r="51" spans="1:12" ht="12.75">
      <c r="A51" s="57" t="s">
        <v>54</v>
      </c>
      <c r="B51" s="19">
        <f>$E11*Flax!$B$7</f>
        <v>0</v>
      </c>
      <c r="C51" s="19">
        <f>$E11*Flax!$B$8</f>
        <v>0</v>
      </c>
      <c r="D51" s="19">
        <f>$E11*Flax!$B$9</f>
        <v>0</v>
      </c>
      <c r="E51" s="19">
        <f>$E11*Flax!$B$10</f>
        <v>0</v>
      </c>
      <c r="F51" s="19">
        <f>$E11*Flax!$B$11</f>
        <v>0</v>
      </c>
      <c r="G51" s="19">
        <f>$E11*Flax!$B$12</f>
        <v>0</v>
      </c>
      <c r="H51" s="19">
        <f>$E11*Flax!$B$13</f>
        <v>0</v>
      </c>
      <c r="I51" s="19">
        <f>$E11*Flax!$B$14</f>
        <v>0</v>
      </c>
      <c r="J51" s="19">
        <f>$E11*Flax!$B$15</f>
        <v>0</v>
      </c>
      <c r="K51" s="19">
        <f>$E11*Flax!$B$16</f>
        <v>0</v>
      </c>
      <c r="L51" s="34">
        <f>$E11*Flax!$B$17</f>
        <v>0</v>
      </c>
    </row>
    <row r="52" spans="1:12" ht="12.75">
      <c r="A52" s="57" t="s">
        <v>57</v>
      </c>
      <c r="B52" s="19">
        <f>$E12*Peas!$B$7</f>
        <v>8400</v>
      </c>
      <c r="C52" s="19">
        <f>$E12*Peas!$B$8</f>
        <v>6300</v>
      </c>
      <c r="D52" s="19">
        <f>$E12*Peas!$B$9</f>
        <v>300</v>
      </c>
      <c r="E52" s="19">
        <f>$E12*Peas!$B$10</f>
        <v>0</v>
      </c>
      <c r="F52" s="19">
        <f>$E12*Peas!$B$11</f>
        <v>1200</v>
      </c>
      <c r="G52" s="19">
        <f>$E12*Peas!$B$12</f>
        <v>1866</v>
      </c>
      <c r="H52" s="19">
        <f>$E12*Peas!$B$13</f>
        <v>2992</v>
      </c>
      <c r="I52" s="19">
        <f>$E12*Peas!$B$14</f>
        <v>3442</v>
      </c>
      <c r="J52" s="19">
        <f>$E12*Peas!$B$15</f>
        <v>0</v>
      </c>
      <c r="K52" s="19">
        <f>$E12*Peas!$B$16</f>
        <v>1200</v>
      </c>
      <c r="L52" s="34">
        <f>$E12*Peas!$B$17</f>
        <v>546</v>
      </c>
    </row>
    <row r="53" spans="1:12" ht="12.75">
      <c r="A53" s="57" t="s">
        <v>58</v>
      </c>
      <c r="B53" s="19">
        <f>$E13*Oats!$B$7</f>
        <v>0</v>
      </c>
      <c r="C53" s="19">
        <f>$E13*Oats!$B$8</f>
        <v>0</v>
      </c>
      <c r="D53" s="19">
        <f>$E13*Oats!$B$9</f>
        <v>0</v>
      </c>
      <c r="E53" s="19">
        <f>$E13*Oats!$B$10</f>
        <v>0</v>
      </c>
      <c r="F53" s="19">
        <f>$E13*Oats!$B$11</f>
        <v>0</v>
      </c>
      <c r="G53" s="19">
        <f>$E13*Oats!$B$12</f>
        <v>0</v>
      </c>
      <c r="H53" s="19">
        <f>$E13*Oats!$B$13</f>
        <v>0</v>
      </c>
      <c r="I53" s="19">
        <f>$E13*Oats!$B$14</f>
        <v>0</v>
      </c>
      <c r="J53" s="19">
        <f>$E13*Oats!$B$15</f>
        <v>0</v>
      </c>
      <c r="K53" s="19">
        <f>$E13*Oats!$B$16</f>
        <v>0</v>
      </c>
      <c r="L53" s="34">
        <f>$E13*Oats!$B$17</f>
        <v>0</v>
      </c>
    </row>
    <row r="54" spans="1:12" ht="12.75">
      <c r="A54" s="57" t="s">
        <v>59</v>
      </c>
      <c r="B54" s="19">
        <f>$E14*Lentil!$B$7</f>
        <v>0</v>
      </c>
      <c r="C54" s="19">
        <f>$E14*Lentil!$B$8</f>
        <v>0</v>
      </c>
      <c r="D54" s="19">
        <f>$E14*Lentil!$B$9</f>
        <v>0</v>
      </c>
      <c r="E54" s="19">
        <f>$E14*Lentil!$B$10</f>
        <v>0</v>
      </c>
      <c r="F54" s="19">
        <f>$E14*Lentil!$B$11</f>
        <v>0</v>
      </c>
      <c r="G54" s="19">
        <f>$E14*Lentil!$B$12</f>
        <v>0</v>
      </c>
      <c r="H54" s="19">
        <f>$E14*Lentil!$B$13</f>
        <v>0</v>
      </c>
      <c r="I54" s="19">
        <f>$E14*Lentil!$B$14</f>
        <v>0</v>
      </c>
      <c r="J54" s="19">
        <f>$E14*Lentil!$B$15</f>
        <v>0</v>
      </c>
      <c r="K54" s="19">
        <f>$E14*Lentil!$B$16</f>
        <v>0</v>
      </c>
      <c r="L54" s="34">
        <f>$E14*Lentil!$B$17</f>
        <v>0</v>
      </c>
    </row>
    <row r="55" spans="1:12" ht="12.75">
      <c r="A55" s="57" t="s">
        <v>55</v>
      </c>
      <c r="B55" s="19">
        <f>$E15*Mustard!$B$7</f>
        <v>0</v>
      </c>
      <c r="C55" s="19">
        <f>$E15*Mustard!$B$8</f>
        <v>0</v>
      </c>
      <c r="D55" s="19">
        <f>$E15*Mustard!$B$9</f>
        <v>0</v>
      </c>
      <c r="E55" s="19">
        <f>$E15*Mustard!$B$10</f>
        <v>0</v>
      </c>
      <c r="F55" s="19">
        <f>$E15*Mustard!$B$11</f>
        <v>0</v>
      </c>
      <c r="G55" s="19">
        <f>$E15*Mustard!$B$12</f>
        <v>0</v>
      </c>
      <c r="H55" s="19">
        <f>$E15*Mustard!$B$13</f>
        <v>0</v>
      </c>
      <c r="I55" s="19">
        <f>$E15*Mustard!$B$14</f>
        <v>0</v>
      </c>
      <c r="J55" s="19">
        <f>$E15*Mustard!$B$15</f>
        <v>0</v>
      </c>
      <c r="K55" s="19">
        <f>$E15*Mustard!$B$16</f>
        <v>0</v>
      </c>
      <c r="L55" s="34">
        <f>$E15*Mustard!$B$17</f>
        <v>0</v>
      </c>
    </row>
    <row r="56" spans="1:12" ht="12.75">
      <c r="A56" s="58" t="s">
        <v>85</v>
      </c>
      <c r="B56" s="35">
        <f>$E16*Saffl!$B$7</f>
        <v>0</v>
      </c>
      <c r="C56" s="19">
        <f>$E16*Saffl!$B$8</f>
        <v>0</v>
      </c>
      <c r="D56" s="19">
        <f>$E16*Saffl!$B$9</f>
        <v>0</v>
      </c>
      <c r="E56" s="19">
        <f>$E16*Saffl!$B$10</f>
        <v>0</v>
      </c>
      <c r="F56" s="19">
        <f>$E16*Saffl!$B$11</f>
        <v>0</v>
      </c>
      <c r="G56" s="19">
        <f>$E16*Saffl!$B$12</f>
        <v>0</v>
      </c>
      <c r="H56" s="19">
        <f>$E16*Saffl!$B$13</f>
        <v>0</v>
      </c>
      <c r="I56" s="19">
        <f>$E16*Saffl!$B$14</f>
        <v>0</v>
      </c>
      <c r="J56" s="19">
        <f>$E16*Saffl!$B$15</f>
        <v>0</v>
      </c>
      <c r="K56" s="19">
        <f>$E16*Saffl!$B$16</f>
        <v>0</v>
      </c>
      <c r="L56" s="34">
        <f>$E16*Saffl!$B$17</f>
        <v>0</v>
      </c>
    </row>
    <row r="57" spans="1:12" ht="12.75">
      <c r="A57" s="57" t="s">
        <v>56</v>
      </c>
      <c r="B57" s="35">
        <f>$E17*Buckwht!$B$7</f>
        <v>0</v>
      </c>
      <c r="C57" s="35">
        <f>$E17*Buckwht!$B$8</f>
        <v>0</v>
      </c>
      <c r="D57" s="35">
        <f>$E17*Buckwht!$B$9</f>
        <v>0</v>
      </c>
      <c r="E57" s="35">
        <f>$E17*Buckwht!$B$10</f>
        <v>0</v>
      </c>
      <c r="F57" s="35">
        <f>$E17*Buckwht!$B$11</f>
        <v>0</v>
      </c>
      <c r="G57" s="35">
        <f>$E17*Buckwht!$B$12</f>
        <v>0</v>
      </c>
      <c r="H57" s="35">
        <f>$E17*Buckwht!$B$13</f>
        <v>0</v>
      </c>
      <c r="I57" s="35">
        <f>$E17*Buckwht!$B$14</f>
        <v>0</v>
      </c>
      <c r="J57" s="35">
        <f>$E17*Buckwht!$B$15</f>
        <v>0</v>
      </c>
      <c r="K57" s="35">
        <f>$E17*Buckwht!$B$16</f>
        <v>0</v>
      </c>
      <c r="L57" s="36">
        <f>$E17*Buckwht!$B$17</f>
        <v>0</v>
      </c>
    </row>
    <row r="58" spans="1:12" ht="12.75">
      <c r="A58" s="57" t="s">
        <v>60</v>
      </c>
      <c r="B58" s="35">
        <f>$E18*Millet!$B$7</f>
        <v>0</v>
      </c>
      <c r="C58" s="35">
        <f>$E18*Millet!$B$8</f>
        <v>0</v>
      </c>
      <c r="D58" s="35">
        <f>$E18*Millet!$B$9</f>
        <v>0</v>
      </c>
      <c r="E58" s="35">
        <f>$E18*Millet!$B$10</f>
        <v>0</v>
      </c>
      <c r="F58" s="35">
        <f>$E18*Millet!$B$11</f>
        <v>0</v>
      </c>
      <c r="G58" s="35">
        <f>$E18*Millet!$B$12</f>
        <v>0</v>
      </c>
      <c r="H58" s="35">
        <f>$E18*Millet!$B$13</f>
        <v>0</v>
      </c>
      <c r="I58" s="35">
        <f>$E18*Millet!$B$14</f>
        <v>0</v>
      </c>
      <c r="J58" s="35">
        <f>$E18*Millet!$B$15</f>
        <v>0</v>
      </c>
      <c r="K58" s="35">
        <f>$E18*Millet!$B$16</f>
        <v>0</v>
      </c>
      <c r="L58" s="36">
        <f>$E18*Millet!$B$17</f>
        <v>0</v>
      </c>
    </row>
    <row r="59" spans="1:12" ht="12.75">
      <c r="A59" s="57" t="s">
        <v>61</v>
      </c>
      <c r="B59" s="35">
        <f>$E19*HRWW!$B$7</f>
        <v>6900</v>
      </c>
      <c r="C59" s="35">
        <f>$E19*HRWW!$B$8</f>
        <v>13350</v>
      </c>
      <c r="D59" s="35">
        <f>$E19*HRWW!$B$9</f>
        <v>5400</v>
      </c>
      <c r="E59" s="35">
        <f>$E19*HRWW!$B$10</f>
        <v>0</v>
      </c>
      <c r="F59" s="35">
        <f>$E19*HRWW!$B$11</f>
        <v>33054</v>
      </c>
      <c r="G59" s="35">
        <f>$E19*HRWW!$B$12</f>
        <v>8118</v>
      </c>
      <c r="H59" s="35">
        <f>$E19*HRWW!$B$13</f>
        <v>7944</v>
      </c>
      <c r="I59" s="35">
        <f>$E19*HRWW!$B$14</f>
        <v>9090</v>
      </c>
      <c r="J59" s="35">
        <f>$E19*HRWW!$B$15</f>
        <v>0</v>
      </c>
      <c r="K59" s="35">
        <f>$E19*HRWW!$B$16</f>
        <v>4500</v>
      </c>
      <c r="L59" s="36">
        <f>$E19*HRWW!$B$17</f>
        <v>1878</v>
      </c>
    </row>
    <row r="60" spans="1:12" ht="12.75">
      <c r="A60" s="57" t="s">
        <v>62</v>
      </c>
      <c r="B60" s="35">
        <f>$E20*Rye!$B$7</f>
        <v>0</v>
      </c>
      <c r="C60" s="35">
        <f>$E20*Rye!$B$8</f>
        <v>0</v>
      </c>
      <c r="D60" s="35">
        <f>$E20*Rye!$B$9</f>
        <v>0</v>
      </c>
      <c r="E60" s="35">
        <f>$E20*Rye!$B$10</f>
        <v>0</v>
      </c>
      <c r="F60" s="35">
        <f>$E20*Rye!$B$11</f>
        <v>0</v>
      </c>
      <c r="G60" s="35">
        <f>$E20*Rye!$B$12</f>
        <v>0</v>
      </c>
      <c r="H60" s="35">
        <f>$E20*Rye!$B$13</f>
        <v>0</v>
      </c>
      <c r="I60" s="35">
        <f>$E20*Rye!$B$14</f>
        <v>0</v>
      </c>
      <c r="J60" s="35">
        <f>$E20*Rye!$B$15</f>
        <v>0</v>
      </c>
      <c r="K60" s="35">
        <f>$E20*Rye!$B$16</f>
        <v>0</v>
      </c>
      <c r="L60" s="36">
        <f>$E20*Rye!$B$17</f>
        <v>0</v>
      </c>
    </row>
    <row r="61" spans="1:12" ht="12.75">
      <c r="A61" s="58" t="s">
        <v>83</v>
      </c>
      <c r="B61" s="35">
        <f>$E21*Chickpea!$B$7</f>
        <v>0</v>
      </c>
      <c r="C61" s="35">
        <f>$E21*Chickpea!$B$8</f>
        <v>0</v>
      </c>
      <c r="D61" s="35">
        <f>$E21*Chickpea!$B$9</f>
        <v>0</v>
      </c>
      <c r="E61" s="35">
        <f>$E21*Chickpea!$B$10</f>
        <v>0</v>
      </c>
      <c r="F61" s="35">
        <f>$E21*Chickpea!$B$11</f>
        <v>0</v>
      </c>
      <c r="G61" s="35">
        <f>$E21*Chickpea!$B$12</f>
        <v>0</v>
      </c>
      <c r="H61" s="35">
        <f>$E21*Chickpea!$B$13</f>
        <v>0</v>
      </c>
      <c r="I61" s="35">
        <f>$E21*Chickpea!$B$14</f>
        <v>0</v>
      </c>
      <c r="J61" s="35">
        <f>$E21*Chickpea!$B$15</f>
        <v>0</v>
      </c>
      <c r="K61" s="35">
        <f>$E21*Chickpea!$B$16</f>
        <v>0</v>
      </c>
      <c r="L61" s="36">
        <f>$E21*Chickpea!$B$17</f>
        <v>0</v>
      </c>
    </row>
    <row r="62" spans="1:12" ht="12.75">
      <c r="A62" s="37" t="s">
        <v>79</v>
      </c>
      <c r="B62" s="20">
        <f>SUM(B43:B61)</f>
        <v>53624</v>
      </c>
      <c r="C62" s="20">
        <f aca="true" t="shared" si="4" ref="C62:L62">SUM(C43:C61)</f>
        <v>64210</v>
      </c>
      <c r="D62" s="20">
        <f t="shared" si="4"/>
        <v>11200</v>
      </c>
      <c r="E62" s="20">
        <f t="shared" si="4"/>
        <v>5600</v>
      </c>
      <c r="F62" s="20">
        <f t="shared" si="4"/>
        <v>86582</v>
      </c>
      <c r="G62" s="20">
        <f t="shared" si="4"/>
        <v>33926</v>
      </c>
      <c r="H62" s="20">
        <f t="shared" si="4"/>
        <v>32588</v>
      </c>
      <c r="I62" s="20">
        <f t="shared" si="4"/>
        <v>37140</v>
      </c>
      <c r="J62" s="20">
        <f t="shared" si="4"/>
        <v>2382</v>
      </c>
      <c r="K62" s="20">
        <f t="shared" si="4"/>
        <v>24100</v>
      </c>
      <c r="L62" s="38">
        <f t="shared" si="4"/>
        <v>7464</v>
      </c>
    </row>
    <row r="63" spans="1:12" ht="12.75">
      <c r="A63" s="37" t="s">
        <v>100</v>
      </c>
      <c r="B63" s="20"/>
      <c r="C63" s="38"/>
      <c r="D63" s="39">
        <f>SUM(B62:L62)</f>
        <v>358816</v>
      </c>
      <c r="E63" s="21"/>
      <c r="F63" s="21"/>
      <c r="G63" s="21"/>
      <c r="H63" s="21"/>
      <c r="I63" s="21"/>
      <c r="J63" s="21"/>
      <c r="K63" s="21"/>
      <c r="L63" s="21"/>
    </row>
  </sheetData>
  <sheetProtection sheet="1"/>
  <mergeCells count="18">
    <mergeCell ref="B37:E37"/>
    <mergeCell ref="G37:H37"/>
    <mergeCell ref="B39:L39"/>
    <mergeCell ref="E30:F30"/>
    <mergeCell ref="A31:B31"/>
    <mergeCell ref="E31:F31"/>
    <mergeCell ref="A32:B32"/>
    <mergeCell ref="E32:F32"/>
    <mergeCell ref="A33:B33"/>
    <mergeCell ref="E33:F33"/>
    <mergeCell ref="A30:B30"/>
    <mergeCell ref="C24:E24"/>
    <mergeCell ref="A27:B27"/>
    <mergeCell ref="E27:F27"/>
    <mergeCell ref="A28:B28"/>
    <mergeCell ref="E28:F28"/>
    <mergeCell ref="A29:B29"/>
    <mergeCell ref="E29:F29"/>
  </mergeCells>
  <printOptions/>
  <pageMargins left="0.5" right="0.25" top="1" bottom="0.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82" t="s">
        <v>30</v>
      </c>
    </row>
    <row r="2" spans="1:3" ht="12.75">
      <c r="A2" t="s">
        <v>28</v>
      </c>
      <c r="B2" s="9">
        <v>41</v>
      </c>
      <c r="C2" s="79"/>
    </row>
    <row r="3" spans="1:3" ht="12.75">
      <c r="A3" t="s">
        <v>153</v>
      </c>
      <c r="B3" s="12">
        <v>5.99</v>
      </c>
      <c r="C3" s="79"/>
    </row>
    <row r="4" spans="1:3" ht="12.75">
      <c r="A4" t="s">
        <v>27</v>
      </c>
      <c r="B4" s="2">
        <f>B2*B3</f>
        <v>245.59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11.5</v>
      </c>
      <c r="C7" s="79"/>
    </row>
    <row r="8" spans="1:3" ht="12.75">
      <c r="A8" s="1" t="s">
        <v>9</v>
      </c>
      <c r="B8" s="11">
        <v>22.25</v>
      </c>
      <c r="C8" s="79"/>
    </row>
    <row r="9" spans="1:3" ht="12.75">
      <c r="A9" s="1" t="s">
        <v>24</v>
      </c>
      <c r="B9" s="11">
        <v>9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55.09</v>
      </c>
      <c r="C11" s="79"/>
    </row>
    <row r="12" spans="1:3" ht="12.75">
      <c r="A12" s="1" t="s">
        <v>11</v>
      </c>
      <c r="B12" s="11">
        <v>13.53</v>
      </c>
      <c r="C12" s="79"/>
    </row>
    <row r="13" spans="1:3" ht="12.75">
      <c r="A13" s="1" t="s">
        <v>13</v>
      </c>
      <c r="B13" s="11">
        <v>13.24</v>
      </c>
      <c r="C13" s="79"/>
    </row>
    <row r="14" spans="1:3" ht="12.75">
      <c r="A14" s="1" t="s">
        <v>14</v>
      </c>
      <c r="B14" s="11">
        <v>15.15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3.13</v>
      </c>
      <c r="C17" s="79"/>
    </row>
    <row r="18" spans="1:3" ht="12.75">
      <c r="A18" t="s">
        <v>2</v>
      </c>
      <c r="B18" s="2">
        <f>SUM(B7:B17)</f>
        <v>150.39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6.29</v>
      </c>
      <c r="C21" s="79"/>
    </row>
    <row r="22" spans="1:3" ht="12.75">
      <c r="A22" s="1" t="s">
        <v>19</v>
      </c>
      <c r="B22" s="7">
        <v>17.47</v>
      </c>
      <c r="C22" s="79"/>
    </row>
    <row r="23" spans="1:3" ht="12.75">
      <c r="A23" s="1" t="s">
        <v>20</v>
      </c>
      <c r="B23" s="7">
        <v>9.33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70.78999999999999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221.17999999999998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24.410000000000025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3.6680487804878044</v>
      </c>
      <c r="C32" s="79"/>
    </row>
    <row r="33" spans="1:3" ht="12.75">
      <c r="A33" t="s">
        <v>23</v>
      </c>
      <c r="B33" s="2">
        <f>B25/B2</f>
        <v>1.7265853658536583</v>
      </c>
      <c r="C33" s="79"/>
    </row>
    <row r="34" spans="1:3" ht="12.75">
      <c r="A34" t="s">
        <v>26</v>
      </c>
      <c r="B34" s="2">
        <f>B27/B2</f>
        <v>5.394634146341463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2" t="s">
        <v>0</v>
      </c>
      <c r="C1" s="82" t="s">
        <v>30</v>
      </c>
    </row>
    <row r="2" spans="1:3" ht="12.75">
      <c r="A2" t="s">
        <v>28</v>
      </c>
      <c r="B2" s="9">
        <v>38</v>
      </c>
      <c r="C2" s="79"/>
    </row>
    <row r="3" spans="1:3" ht="12.75">
      <c r="A3" t="s">
        <v>29</v>
      </c>
      <c r="B3" s="10">
        <v>6.58</v>
      </c>
      <c r="C3" s="79"/>
    </row>
    <row r="4" spans="1:3" ht="12.75">
      <c r="A4" t="s">
        <v>27</v>
      </c>
      <c r="B4" s="2">
        <f>B2*B3</f>
        <v>250.04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13.8</v>
      </c>
      <c r="C7" s="79"/>
    </row>
    <row r="8" spans="1:3" ht="12.75">
      <c r="A8" s="1" t="s">
        <v>9</v>
      </c>
      <c r="B8" s="11">
        <v>6.5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49.95</v>
      </c>
      <c r="C11" s="79"/>
    </row>
    <row r="12" spans="1:3" ht="12.75">
      <c r="A12" s="1" t="s">
        <v>11</v>
      </c>
      <c r="B12" s="11">
        <v>15.53</v>
      </c>
      <c r="C12" s="79"/>
    </row>
    <row r="13" spans="1:3" ht="12.75">
      <c r="A13" s="1" t="s">
        <v>13</v>
      </c>
      <c r="B13" s="11">
        <v>12.8</v>
      </c>
      <c r="C13" s="79"/>
    </row>
    <row r="14" spans="1:3" ht="12.75">
      <c r="A14" s="1" t="s">
        <v>14</v>
      </c>
      <c r="B14" s="11">
        <v>14.3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2.56</v>
      </c>
      <c r="C17" s="79"/>
    </row>
    <row r="18" spans="1:3" ht="12.75">
      <c r="A18" t="s">
        <v>2</v>
      </c>
      <c r="B18" s="2">
        <f>SUM(B7:B17)</f>
        <v>122.94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6.19</v>
      </c>
      <c r="C21" s="79"/>
    </row>
    <row r="22" spans="1:3" ht="12.75">
      <c r="A22" s="1" t="s">
        <v>19</v>
      </c>
      <c r="B22" s="7">
        <v>16.96</v>
      </c>
      <c r="C22" s="79"/>
    </row>
    <row r="23" spans="1:3" ht="12.75">
      <c r="A23" s="1" t="s">
        <v>20</v>
      </c>
      <c r="B23" s="7">
        <v>9.08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69.93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192.87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57.16999999999999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3.2352631578947366</v>
      </c>
      <c r="C32" s="79"/>
    </row>
    <row r="33" spans="1:3" ht="12.75">
      <c r="A33" t="s">
        <v>23</v>
      </c>
      <c r="B33" s="2">
        <f>B25/B2</f>
        <v>1.840263157894737</v>
      </c>
      <c r="C33" s="79"/>
    </row>
    <row r="34" spans="1:3" ht="12.75">
      <c r="A34" t="s">
        <v>26</v>
      </c>
      <c r="B34" s="2">
        <f>B27/B2</f>
        <v>5.075526315789474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80" t="s">
        <v>30</v>
      </c>
    </row>
    <row r="2" spans="1:3" ht="12.75">
      <c r="A2" t="s">
        <v>28</v>
      </c>
      <c r="B2" s="9">
        <v>29</v>
      </c>
      <c r="C2" s="79"/>
    </row>
    <row r="3" spans="1:3" ht="12.75">
      <c r="A3" t="s">
        <v>153</v>
      </c>
      <c r="B3" s="10">
        <v>6.71</v>
      </c>
      <c r="C3" s="79"/>
    </row>
    <row r="4" spans="1:3" ht="12.75">
      <c r="A4" t="s">
        <v>27</v>
      </c>
      <c r="B4">
        <f>B2*B3</f>
        <v>194.59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15.31</v>
      </c>
      <c r="C7" s="79"/>
    </row>
    <row r="8" spans="1:3" ht="12.75">
      <c r="A8" s="1" t="s">
        <v>9</v>
      </c>
      <c r="B8" s="11">
        <v>25</v>
      </c>
      <c r="C8" s="79"/>
    </row>
    <row r="9" spans="1:3" ht="12.75">
      <c r="A9" s="1" t="s">
        <v>24</v>
      </c>
      <c r="B9" s="11">
        <v>5.5</v>
      </c>
      <c r="C9" s="81" t="s">
        <v>140</v>
      </c>
    </row>
    <row r="10" spans="1:3" ht="12.75">
      <c r="A10" s="1" t="s">
        <v>10</v>
      </c>
      <c r="B10" s="11">
        <v>0</v>
      </c>
      <c r="C10" s="81" t="s">
        <v>141</v>
      </c>
    </row>
    <row r="11" spans="1:3" ht="12.75">
      <c r="A11" s="1" t="s">
        <v>12</v>
      </c>
      <c r="B11" s="11">
        <v>34.52</v>
      </c>
      <c r="C11" s="79"/>
    </row>
    <row r="12" spans="1:3" ht="12.75">
      <c r="A12" s="1" t="s">
        <v>11</v>
      </c>
      <c r="B12" s="11">
        <v>12.47</v>
      </c>
      <c r="C12" s="79"/>
    </row>
    <row r="13" spans="1:3" ht="12.75">
      <c r="A13" s="1" t="s">
        <v>13</v>
      </c>
      <c r="B13" s="11">
        <v>12.91</v>
      </c>
      <c r="C13" s="79"/>
    </row>
    <row r="14" spans="1:3" ht="12.75">
      <c r="A14" s="1" t="s">
        <v>14</v>
      </c>
      <c r="B14" s="11">
        <v>14.89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2.72</v>
      </c>
      <c r="C17" s="79"/>
    </row>
    <row r="18" spans="1:3" ht="12.75">
      <c r="A18" t="s">
        <v>2</v>
      </c>
      <c r="B18" s="2">
        <f>SUM(B7:B17)</f>
        <v>130.82000000000002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6.19</v>
      </c>
      <c r="C21" s="79"/>
    </row>
    <row r="22" spans="1:3" ht="12.75">
      <c r="A22" s="1" t="s">
        <v>19</v>
      </c>
      <c r="B22" s="7">
        <v>17.26</v>
      </c>
      <c r="C22" s="79"/>
    </row>
    <row r="23" spans="1:3" ht="12.75">
      <c r="A23" s="1" t="s">
        <v>20</v>
      </c>
      <c r="B23" s="7">
        <v>9.39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70.54</v>
      </c>
      <c r="C25" s="79"/>
    </row>
    <row r="26" spans="2:3" ht="12.75" customHeight="1">
      <c r="B26" s="2"/>
      <c r="C26" s="79"/>
    </row>
    <row r="27" spans="1:3" ht="12.75">
      <c r="A27" t="s">
        <v>5</v>
      </c>
      <c r="B27" s="2">
        <f>B18+B25</f>
        <v>201.36</v>
      </c>
      <c r="C27" s="79"/>
    </row>
    <row r="28" spans="2:3" ht="12.75" customHeight="1">
      <c r="B28" s="2"/>
      <c r="C28" s="79"/>
    </row>
    <row r="29" spans="1:3" ht="12.75">
      <c r="A29" t="s">
        <v>32</v>
      </c>
      <c r="B29" s="2">
        <f>B4-B27</f>
        <v>-6.77000000000001</v>
      </c>
      <c r="C29" s="79"/>
    </row>
    <row r="30" spans="2:3" ht="12.75" customHeight="1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4.511034482758621</v>
      </c>
      <c r="C32" s="79"/>
    </row>
    <row r="33" spans="1:3" ht="12.75">
      <c r="A33" t="s">
        <v>23</v>
      </c>
      <c r="B33" s="2">
        <f>B25/B2</f>
        <v>2.4324137931034486</v>
      </c>
      <c r="C33" s="79"/>
    </row>
    <row r="34" spans="1:3" ht="12.75">
      <c r="A34" t="s">
        <v>26</v>
      </c>
      <c r="B34" s="2">
        <f>B27/B2</f>
        <v>6.943448275862069</v>
      </c>
      <c r="C34" s="79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80" t="s">
        <v>30</v>
      </c>
    </row>
    <row r="2" spans="1:3" ht="12.75">
      <c r="A2" t="s">
        <v>28</v>
      </c>
      <c r="B2" s="9">
        <v>30</v>
      </c>
      <c r="C2" s="79"/>
    </row>
    <row r="3" spans="1:3" ht="12.75">
      <c r="A3" t="s">
        <v>153</v>
      </c>
      <c r="B3" s="12">
        <v>7.05</v>
      </c>
      <c r="C3" s="79" t="s">
        <v>165</v>
      </c>
    </row>
    <row r="4" spans="1:3" ht="12.75">
      <c r="A4" t="s">
        <v>27</v>
      </c>
      <c r="B4" s="2">
        <f>B2*B3</f>
        <v>211.5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16.88</v>
      </c>
      <c r="C7" s="79"/>
    </row>
    <row r="8" spans="1:3" ht="12.75">
      <c r="A8" s="1" t="s">
        <v>9</v>
      </c>
      <c r="B8" s="11">
        <v>25</v>
      </c>
      <c r="C8" s="79"/>
    </row>
    <row r="9" spans="1:3" ht="12.75">
      <c r="A9" s="1" t="s">
        <v>24</v>
      </c>
      <c r="B9" s="11">
        <v>5.5</v>
      </c>
      <c r="C9" s="81" t="s">
        <v>140</v>
      </c>
    </row>
    <row r="10" spans="1:3" ht="12.75">
      <c r="A10" s="1" t="s">
        <v>10</v>
      </c>
      <c r="B10" s="11">
        <v>0</v>
      </c>
      <c r="C10" s="81" t="s">
        <v>141</v>
      </c>
    </row>
    <row r="11" spans="1:3" ht="12.75">
      <c r="A11" s="1" t="s">
        <v>12</v>
      </c>
      <c r="B11" s="11">
        <v>36.24</v>
      </c>
      <c r="C11" s="79"/>
    </row>
    <row r="12" spans="1:3" ht="12.75">
      <c r="A12" s="1" t="s">
        <v>11</v>
      </c>
      <c r="B12" s="11">
        <v>13.18</v>
      </c>
      <c r="C12" s="79"/>
    </row>
    <row r="13" spans="1:3" ht="12.75">
      <c r="A13" s="1" t="s">
        <v>13</v>
      </c>
      <c r="B13" s="11">
        <v>12.96</v>
      </c>
      <c r="C13" s="79"/>
    </row>
    <row r="14" spans="1:3" ht="12.75">
      <c r="A14" s="1" t="s">
        <v>14</v>
      </c>
      <c r="B14" s="11">
        <v>14.91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2.81</v>
      </c>
      <c r="C17" s="79"/>
    </row>
    <row r="18" spans="1:3" ht="12.75">
      <c r="A18" t="s">
        <v>2</v>
      </c>
      <c r="B18" s="2">
        <f>SUM(B7:B17)</f>
        <v>134.98000000000002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6.2</v>
      </c>
      <c r="C21" s="79"/>
    </row>
    <row r="22" spans="1:3" ht="12.75">
      <c r="A22" s="1" t="s">
        <v>19</v>
      </c>
      <c r="B22" s="7">
        <v>17.3</v>
      </c>
      <c r="C22" s="79"/>
    </row>
    <row r="23" spans="1:3" ht="12.75">
      <c r="A23" s="1" t="s">
        <v>20</v>
      </c>
      <c r="B23" s="7">
        <v>9.4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70.6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205.58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5.9199999999999875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4.499333333333334</v>
      </c>
      <c r="C32" s="79"/>
    </row>
    <row r="33" spans="1:3" ht="12.75">
      <c r="A33" t="s">
        <v>23</v>
      </c>
      <c r="B33" s="2">
        <f>B25/B2</f>
        <v>2.353333333333333</v>
      </c>
      <c r="C33" s="79"/>
    </row>
    <row r="34" spans="1:3" ht="12.75">
      <c r="A34" t="s">
        <v>26</v>
      </c>
      <c r="B34" s="2">
        <f>B27/B2</f>
        <v>6.852666666666667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82" t="s">
        <v>30</v>
      </c>
    </row>
    <row r="2" spans="1:3" ht="12.75">
      <c r="A2" t="s">
        <v>28</v>
      </c>
      <c r="B2" s="9">
        <v>46</v>
      </c>
      <c r="C2" s="79"/>
    </row>
    <row r="3" spans="1:3" ht="12.75">
      <c r="A3" t="s">
        <v>153</v>
      </c>
      <c r="B3" s="10">
        <v>5.27</v>
      </c>
      <c r="C3" s="81" t="s">
        <v>166</v>
      </c>
    </row>
    <row r="4" spans="1:3" ht="12.75">
      <c r="A4" t="s">
        <v>27</v>
      </c>
      <c r="B4">
        <f>B2*B3</f>
        <v>242.42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13.75</v>
      </c>
      <c r="C7" s="79"/>
    </row>
    <row r="8" spans="1:3" ht="12.75">
      <c r="A8" s="1" t="s">
        <v>9</v>
      </c>
      <c r="B8" s="11">
        <v>23.5</v>
      </c>
      <c r="C8" s="79"/>
    </row>
    <row r="9" spans="1:3" ht="12.75">
      <c r="A9" s="1" t="s">
        <v>24</v>
      </c>
      <c r="B9" s="11">
        <v>5.5</v>
      </c>
      <c r="C9" s="81" t="s">
        <v>140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33.24</v>
      </c>
      <c r="C11" s="79"/>
    </row>
    <row r="12" spans="1:3" ht="12.75">
      <c r="A12" s="1" t="s">
        <v>11</v>
      </c>
      <c r="B12" s="11">
        <v>14.34</v>
      </c>
      <c r="C12" s="79"/>
    </row>
    <row r="13" spans="1:3" ht="12.75">
      <c r="A13" s="1" t="s">
        <v>13</v>
      </c>
      <c r="B13" s="11">
        <v>13.73</v>
      </c>
      <c r="C13" s="79"/>
    </row>
    <row r="14" spans="1:3" ht="12.75">
      <c r="A14" s="1" t="s">
        <v>14</v>
      </c>
      <c r="B14" s="11">
        <v>15.22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2.69</v>
      </c>
      <c r="C17" s="79"/>
    </row>
    <row r="18" spans="1:3" ht="12.75">
      <c r="A18" t="s">
        <v>2</v>
      </c>
      <c r="B18" s="2">
        <f>SUM(B7:B17)</f>
        <v>129.47000000000003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6.45</v>
      </c>
      <c r="C21" s="79"/>
    </row>
    <row r="22" spans="1:3" ht="12.75">
      <c r="A22" s="1" t="s">
        <v>19</v>
      </c>
      <c r="B22" s="7">
        <v>17.88</v>
      </c>
      <c r="C22" s="79"/>
    </row>
    <row r="23" spans="1:3" ht="12.75">
      <c r="A23" s="1" t="s">
        <v>20</v>
      </c>
      <c r="B23" s="7">
        <v>9.69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71.72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201.19000000000003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41.22999999999996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2.814565217391305</v>
      </c>
      <c r="C32" s="79"/>
    </row>
    <row r="33" spans="1:3" ht="12.75">
      <c r="A33" t="s">
        <v>23</v>
      </c>
      <c r="B33" s="2">
        <f>B25/B2</f>
        <v>1.5591304347826087</v>
      </c>
      <c r="C33" s="79"/>
    </row>
    <row r="34" spans="1:3" ht="12.75">
      <c r="A34" t="s">
        <v>26</v>
      </c>
      <c r="B34" s="2">
        <f>B27/B2</f>
        <v>4.373695652173914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82" t="s">
        <v>30</v>
      </c>
    </row>
    <row r="2" spans="1:3" ht="12.75">
      <c r="A2" t="s">
        <v>28</v>
      </c>
      <c r="B2" s="9">
        <v>77</v>
      </c>
      <c r="C2" s="79"/>
    </row>
    <row r="3" spans="1:3" ht="12.75">
      <c r="A3" t="s">
        <v>153</v>
      </c>
      <c r="B3" s="12">
        <v>4</v>
      </c>
      <c r="C3" s="79"/>
    </row>
    <row r="4" spans="1:3" ht="12.75">
      <c r="A4" t="s">
        <v>27</v>
      </c>
      <c r="B4" s="2">
        <f>B2*B3</f>
        <v>308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56.8</v>
      </c>
      <c r="C7" s="79"/>
    </row>
    <row r="8" spans="1:3" ht="12.75">
      <c r="A8" s="1" t="s">
        <v>9</v>
      </c>
      <c r="B8" s="11">
        <v>20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81"/>
    </row>
    <row r="11" spans="1:3" ht="12.75">
      <c r="A11" s="1" t="s">
        <v>12</v>
      </c>
      <c r="B11" s="11">
        <v>51.01</v>
      </c>
      <c r="C11" s="79"/>
    </row>
    <row r="12" spans="1:3" ht="12.75">
      <c r="A12" s="1" t="s">
        <v>11</v>
      </c>
      <c r="B12" s="11">
        <v>29.58</v>
      </c>
      <c r="C12" s="81" t="s">
        <v>167</v>
      </c>
    </row>
    <row r="13" spans="1:3" ht="12.75">
      <c r="A13" s="1" t="s">
        <v>13</v>
      </c>
      <c r="B13" s="11">
        <v>15.99</v>
      </c>
      <c r="C13" s="79"/>
    </row>
    <row r="14" spans="1:3" ht="12.75">
      <c r="A14" s="1" t="s">
        <v>14</v>
      </c>
      <c r="B14" s="11">
        <v>16.74</v>
      </c>
      <c r="C14" s="79"/>
    </row>
    <row r="15" spans="1:3" ht="12.75">
      <c r="A15" s="1" t="s">
        <v>15</v>
      </c>
      <c r="B15" s="11">
        <v>16.17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4.54</v>
      </c>
      <c r="C17" s="79"/>
    </row>
    <row r="18" spans="1:3" ht="12.75">
      <c r="A18" t="s">
        <v>2</v>
      </c>
      <c r="B18" s="2">
        <f>SUM(B7:B17)</f>
        <v>218.33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7.81</v>
      </c>
      <c r="C21" s="79"/>
    </row>
    <row r="22" spans="1:3" ht="12.75">
      <c r="A22" s="1" t="s">
        <v>19</v>
      </c>
      <c r="B22" s="7">
        <v>24.4</v>
      </c>
      <c r="C22" s="79"/>
    </row>
    <row r="23" spans="1:3" ht="12.75">
      <c r="A23" s="1" t="s">
        <v>20</v>
      </c>
      <c r="B23" s="7">
        <v>13.36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83.27000000000001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301.6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6.399999999999977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2.8354545454545454</v>
      </c>
      <c r="C32" s="79"/>
    </row>
    <row r="33" spans="1:3" ht="12.75">
      <c r="A33" t="s">
        <v>23</v>
      </c>
      <c r="B33" s="2">
        <f>B25/B2</f>
        <v>1.0814285714285716</v>
      </c>
      <c r="C33" s="79"/>
    </row>
    <row r="34" spans="1:3" ht="12.75">
      <c r="A34" t="s">
        <v>26</v>
      </c>
      <c r="B34" s="2">
        <f>B27/B2</f>
        <v>3.9168831168831173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163</v>
      </c>
      <c r="B1" s="22" t="s">
        <v>0</v>
      </c>
      <c r="C1" s="83" t="s">
        <v>30</v>
      </c>
    </row>
    <row r="2" spans="1:3" ht="12.75">
      <c r="A2" t="s">
        <v>28</v>
      </c>
      <c r="B2" s="9">
        <v>22</v>
      </c>
      <c r="C2" s="79"/>
    </row>
    <row r="3" spans="1:3" ht="12.75">
      <c r="A3" t="s">
        <v>153</v>
      </c>
      <c r="B3" s="12">
        <v>10.85</v>
      </c>
      <c r="C3" s="79"/>
    </row>
    <row r="4" spans="1:3" ht="12.75">
      <c r="A4" t="s">
        <v>27</v>
      </c>
      <c r="B4" s="2">
        <f>B2*B3</f>
        <v>238.7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69.6</v>
      </c>
      <c r="C7" s="81" t="s">
        <v>168</v>
      </c>
    </row>
    <row r="8" spans="1:3" ht="12.75">
      <c r="A8" s="1" t="s">
        <v>9</v>
      </c>
      <c r="B8" s="11">
        <v>20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81"/>
    </row>
    <row r="11" spans="1:3" ht="12.75">
      <c r="A11" s="1" t="s">
        <v>12</v>
      </c>
      <c r="B11" s="11">
        <v>1.8</v>
      </c>
      <c r="C11" s="79"/>
    </row>
    <row r="12" spans="1:3" ht="12.75">
      <c r="A12" s="1" t="s">
        <v>11</v>
      </c>
      <c r="B12" s="11">
        <v>15.64</v>
      </c>
      <c r="C12" s="81" t="s">
        <v>169</v>
      </c>
    </row>
    <row r="13" spans="1:3" ht="12.75">
      <c r="A13" s="1" t="s">
        <v>13</v>
      </c>
      <c r="B13" s="11">
        <v>13.95</v>
      </c>
      <c r="C13" s="79"/>
    </row>
    <row r="14" spans="1:3" ht="12.75">
      <c r="A14" s="1" t="s">
        <v>14</v>
      </c>
      <c r="B14" s="11">
        <v>15.52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4.75</v>
      </c>
      <c r="C16" s="79"/>
    </row>
    <row r="17" spans="1:3" ht="12.75">
      <c r="A17" s="1" t="s">
        <v>17</v>
      </c>
      <c r="B17" s="12">
        <v>3</v>
      </c>
      <c r="C17" s="79"/>
    </row>
    <row r="18" spans="1:3" ht="12.75">
      <c r="A18" t="s">
        <v>2</v>
      </c>
      <c r="B18" s="2">
        <f>SUM(B7:B17)</f>
        <v>144.26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6.39</v>
      </c>
      <c r="C21" s="79"/>
    </row>
    <row r="22" spans="1:3" ht="12.75">
      <c r="A22" s="1" t="s">
        <v>19</v>
      </c>
      <c r="B22" s="7">
        <v>18.71</v>
      </c>
      <c r="C22" s="79"/>
    </row>
    <row r="23" spans="1:3" ht="12.75">
      <c r="A23" s="1" t="s">
        <v>20</v>
      </c>
      <c r="B23" s="7">
        <v>10.28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73.08000000000001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217.34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21.359999999999985</v>
      </c>
      <c r="C29" s="79"/>
    </row>
    <row r="30" spans="2:3" ht="12.75">
      <c r="B30" s="2"/>
      <c r="C30" s="79"/>
    </row>
    <row r="31" spans="1:3" ht="12.75">
      <c r="A31" t="s">
        <v>6</v>
      </c>
      <c r="B31" s="84" t="s">
        <v>7</v>
      </c>
      <c r="C31" s="79"/>
    </row>
    <row r="32" spans="1:3" ht="12.75">
      <c r="A32" s="1" t="s">
        <v>22</v>
      </c>
      <c r="B32" s="2">
        <f>B18/B2</f>
        <v>6.557272727272727</v>
      </c>
      <c r="C32" s="79"/>
    </row>
    <row r="33" spans="1:3" ht="12.75">
      <c r="A33" t="s">
        <v>23</v>
      </c>
      <c r="B33" s="2">
        <f>B25/B2</f>
        <v>3.3218181818181822</v>
      </c>
      <c r="C33" s="79"/>
    </row>
    <row r="34" spans="1:3" ht="12.75">
      <c r="A34" t="s">
        <v>26</v>
      </c>
      <c r="B34" s="2">
        <f>B27/B2</f>
        <v>9.879090909090909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83" t="s">
        <v>30</v>
      </c>
    </row>
    <row r="2" spans="1:3" ht="12.75">
      <c r="A2" t="s">
        <v>28</v>
      </c>
      <c r="B2" s="9">
        <v>1360</v>
      </c>
      <c r="C2" s="79"/>
    </row>
    <row r="3" spans="1:3" ht="12.75">
      <c r="A3" t="s">
        <v>153</v>
      </c>
      <c r="B3" s="24">
        <v>0.207</v>
      </c>
      <c r="C3" s="79"/>
    </row>
    <row r="4" spans="1:3" ht="12.75">
      <c r="A4" t="s">
        <v>27</v>
      </c>
      <c r="B4" s="2">
        <f>B2*B3</f>
        <v>281.52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33.37</v>
      </c>
      <c r="C7" s="81" t="s">
        <v>142</v>
      </c>
    </row>
    <row r="8" spans="1:3" ht="12.75">
      <c r="A8" s="1" t="s">
        <v>9</v>
      </c>
      <c r="B8" s="11">
        <v>32.9</v>
      </c>
      <c r="C8" s="79"/>
    </row>
    <row r="9" spans="1:3" ht="12.75">
      <c r="A9" s="1" t="s">
        <v>24</v>
      </c>
      <c r="B9" s="11">
        <v>0</v>
      </c>
      <c r="C9" s="79" t="s">
        <v>154</v>
      </c>
    </row>
    <row r="10" spans="1:3" ht="12.75">
      <c r="A10" s="1" t="s">
        <v>10</v>
      </c>
      <c r="B10" s="11">
        <v>7</v>
      </c>
      <c r="C10" s="81" t="s">
        <v>148</v>
      </c>
    </row>
    <row r="11" spans="1:3" ht="12.75">
      <c r="A11" s="1" t="s">
        <v>12</v>
      </c>
      <c r="B11" s="11">
        <v>31.8</v>
      </c>
      <c r="C11" s="79"/>
    </row>
    <row r="12" spans="1:3" ht="12.75">
      <c r="A12" s="1" t="s">
        <v>11</v>
      </c>
      <c r="B12" s="11">
        <v>15.61</v>
      </c>
      <c r="C12" s="79"/>
    </row>
    <row r="13" spans="1:3" ht="12.75">
      <c r="A13" s="1" t="s">
        <v>13</v>
      </c>
      <c r="B13" s="11">
        <v>14.08</v>
      </c>
      <c r="C13" s="79"/>
    </row>
    <row r="14" spans="1:3" ht="12.75">
      <c r="A14" s="1" t="s">
        <v>14</v>
      </c>
      <c r="B14" s="11">
        <v>16</v>
      </c>
      <c r="C14" s="79"/>
    </row>
    <row r="15" spans="1:3" ht="12.75">
      <c r="A15" s="1" t="s">
        <v>15</v>
      </c>
      <c r="B15" s="11">
        <v>4.08</v>
      </c>
      <c r="C15" s="79"/>
    </row>
    <row r="16" spans="1:3" ht="12.75">
      <c r="A16" s="1" t="s">
        <v>16</v>
      </c>
      <c r="B16" s="11">
        <v>15.5</v>
      </c>
      <c r="C16" s="79"/>
    </row>
    <row r="17" spans="1:3" ht="12.75">
      <c r="A17" s="1" t="s">
        <v>17</v>
      </c>
      <c r="B17" s="12">
        <v>3.62</v>
      </c>
      <c r="C17" s="79"/>
    </row>
    <row r="18" spans="1:3" ht="12.75">
      <c r="A18" t="s">
        <v>2</v>
      </c>
      <c r="B18" s="2">
        <f>SUM(B7:B17)</f>
        <v>173.96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6.79</v>
      </c>
      <c r="C21" s="79"/>
    </row>
    <row r="22" spans="1:3" ht="12.75">
      <c r="A22" s="1" t="s">
        <v>19</v>
      </c>
      <c r="B22" s="7">
        <v>19.71</v>
      </c>
      <c r="C22" s="79"/>
    </row>
    <row r="23" spans="1:3" ht="12.75">
      <c r="A23" s="1" t="s">
        <v>20</v>
      </c>
      <c r="B23" s="7">
        <v>10.94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75.14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249.10000000000002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32.41999999999996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0.12791176470588236</v>
      </c>
      <c r="C32" s="79"/>
    </row>
    <row r="33" spans="1:3" ht="12.75">
      <c r="A33" t="s">
        <v>23</v>
      </c>
      <c r="B33" s="13">
        <f>B25/B2</f>
        <v>0.05525</v>
      </c>
      <c r="C33" s="79"/>
    </row>
    <row r="34" spans="1:3" ht="12.75">
      <c r="A34" t="s">
        <v>26</v>
      </c>
      <c r="B34" s="13">
        <f>B27/B2</f>
        <v>0.18316176470588236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86</v>
      </c>
      <c r="B1" s="22" t="s">
        <v>0</v>
      </c>
      <c r="C1" s="82" t="s">
        <v>30</v>
      </c>
    </row>
    <row r="2" spans="1:3" ht="12.75">
      <c r="A2" t="s">
        <v>28</v>
      </c>
      <c r="B2" s="9">
        <v>1250</v>
      </c>
      <c r="C2" s="79"/>
    </row>
    <row r="3" spans="1:3" ht="12.75">
      <c r="A3" t="s">
        <v>153</v>
      </c>
      <c r="B3" s="24">
        <v>0.306</v>
      </c>
      <c r="C3" s="79"/>
    </row>
    <row r="4" spans="1:3" ht="12.75">
      <c r="A4" t="s">
        <v>27</v>
      </c>
      <c r="B4" s="2">
        <f>B2*B3</f>
        <v>382.5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51.45</v>
      </c>
      <c r="C7" s="81" t="s">
        <v>142</v>
      </c>
    </row>
    <row r="8" spans="1:3" ht="12.75">
      <c r="A8" s="1" t="s">
        <v>9</v>
      </c>
      <c r="B8" s="11">
        <v>35</v>
      </c>
      <c r="C8" s="79"/>
    </row>
    <row r="9" spans="1:3" ht="12.75">
      <c r="A9" s="1" t="s">
        <v>24</v>
      </c>
      <c r="B9" s="11">
        <v>0</v>
      </c>
      <c r="C9" s="79" t="s">
        <v>154</v>
      </c>
    </row>
    <row r="10" spans="1:3" ht="12.75">
      <c r="A10" s="1" t="s">
        <v>10</v>
      </c>
      <c r="B10" s="11">
        <v>14</v>
      </c>
      <c r="C10" s="81" t="s">
        <v>149</v>
      </c>
    </row>
    <row r="11" spans="1:3" ht="12.75">
      <c r="A11" s="1" t="s">
        <v>12</v>
      </c>
      <c r="B11" s="11">
        <v>28</v>
      </c>
      <c r="C11" s="79"/>
    </row>
    <row r="12" spans="1:3" ht="12.75">
      <c r="A12" s="1" t="s">
        <v>11</v>
      </c>
      <c r="B12" s="11">
        <v>22.4</v>
      </c>
      <c r="C12" s="79"/>
    </row>
    <row r="13" spans="1:3" ht="12.75">
      <c r="A13" s="1" t="s">
        <v>13</v>
      </c>
      <c r="B13" s="11">
        <v>13.91</v>
      </c>
      <c r="C13" s="79"/>
    </row>
    <row r="14" spans="1:3" ht="12.75">
      <c r="A14" s="1" t="s">
        <v>14</v>
      </c>
      <c r="B14" s="11">
        <v>15.93</v>
      </c>
      <c r="C14" s="79"/>
    </row>
    <row r="15" spans="1:3" ht="12.75">
      <c r="A15" s="1" t="s">
        <v>15</v>
      </c>
      <c r="B15" s="11">
        <v>3.75</v>
      </c>
      <c r="C15" s="79"/>
    </row>
    <row r="16" spans="1:3" ht="12.75">
      <c r="A16" s="1" t="s">
        <v>16</v>
      </c>
      <c r="B16" s="11">
        <v>23.5</v>
      </c>
      <c r="C16" s="79"/>
    </row>
    <row r="17" spans="1:3" ht="12.75">
      <c r="A17" s="1" t="s">
        <v>17</v>
      </c>
      <c r="B17" s="12">
        <v>4.42</v>
      </c>
      <c r="C17" s="79"/>
    </row>
    <row r="18" spans="1:3" ht="12.75">
      <c r="A18" t="s">
        <v>2</v>
      </c>
      <c r="B18" s="2">
        <f>SUM(B7:B17)</f>
        <v>212.35999999999999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6.74</v>
      </c>
      <c r="C21" s="79"/>
    </row>
    <row r="22" spans="1:3" ht="12.75">
      <c r="A22" s="1" t="s">
        <v>19</v>
      </c>
      <c r="B22" s="7">
        <v>19.59</v>
      </c>
      <c r="C22" s="79"/>
    </row>
    <row r="23" spans="1:3" ht="12.75">
      <c r="A23" s="1" t="s">
        <v>20</v>
      </c>
      <c r="B23" s="7">
        <v>10.88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74.91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287.27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95.23000000000002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0.16988799999999998</v>
      </c>
      <c r="C32" s="79"/>
    </row>
    <row r="33" spans="1:3" ht="12.75">
      <c r="A33" t="s">
        <v>23</v>
      </c>
      <c r="B33" s="13">
        <f>B25/B2</f>
        <v>0.059927999999999995</v>
      </c>
      <c r="C33" s="79"/>
    </row>
    <row r="34" spans="1:3" ht="12.75">
      <c r="A34" t="s">
        <v>26</v>
      </c>
      <c r="B34" s="13">
        <f>B27/B2</f>
        <v>0.229816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Paulann Haakenson</cp:lastModifiedBy>
  <cp:lastPrinted>2009-12-11T23:15:57Z</cp:lastPrinted>
  <dcterms:created xsi:type="dcterms:W3CDTF">2005-01-10T15:34:54Z</dcterms:created>
  <dcterms:modified xsi:type="dcterms:W3CDTF">2013-12-12T22:25:17Z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