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Mustard" sheetId="15" r:id="rId15"/>
    <sheet name="Buckwht" sheetId="16" r:id="rId16"/>
    <sheet name="Millet" sheetId="17" r:id="rId17"/>
    <sheet name="Wint.Wht" sheetId="18" r:id="rId18"/>
    <sheet name="Rye" sheetId="19" r:id="rId19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<sst xmlns="http://schemas.openxmlformats.org/spreadsheetml/2006/main" count="686" uniqueCount="162">
  <si>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</si>
  <si>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</si>
  <si>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</si>
  <si>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</si>
  <si>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</si>
  <si>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</si>
  <si>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</si>
  <si>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</si>
  <si>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</si>
  <si>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</si>
  <si>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</si>
  <si>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</si>
  <si>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</si>
  <si>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</si>
  <si>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</si>
  <si>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</si>
  <si>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</si>
  <si>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</si>
  <si>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</si>
  <si>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</si>
  <si>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</si>
  <si>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</si>
  <si>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</si>
  <si>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</si>
  <si>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</si>
  <si>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</si>
  <si>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</si>
  <si>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</si>
  <si>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</si>
  <si>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</si>
  <si>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</si>
  <si>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</si>
  <si>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</si>
  <si>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</si>
  <si>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</si>
  <si>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</si>
  <si>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</si>
  <si>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</si>
  <si>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</si>
  <si>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</si>
  <si>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</si>
  <si>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</si>
  <si>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</si>
  <si>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FIELD PEAS</t>
  </si>
  <si>
    <t>OATS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</si>
  <si>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</si>
  <si>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</si>
  <si>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</si>
  <si>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</si>
  <si>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</si>
  <si>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</si>
  <si>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</si>
  <si>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</si>
  <si>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</si>
  <si>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</si>
  <si>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</si>
  <si>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</si>
  <si>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</si>
  <si>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Mustard</t>
  </si>
  <si>
    <t>Buckwht</t>
  </si>
  <si>
    <t>Peas</t>
  </si>
  <si>
    <t>Oats</t>
  </si>
  <si>
    <t>Millet</t>
  </si>
  <si>
    <t>Wint.Wht</t>
  </si>
  <si>
    <t>Rye</t>
  </si>
  <si>
    <t>CROP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</si>
  <si>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</si>
  <si>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</si>
  <si>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</si>
  <si>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</si>
  <si>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</si>
  <si>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</si>
  <si>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</si>
  <si>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</si>
  <si>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</si>
  <si>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</si>
  <si>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</si>
  <si>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</si>
  <si>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</si>
  <si>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</si>
  <si>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</si>
  <si>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</si>
  <si>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</si>
  <si>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</si>
  <si>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</si>
  <si>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</si>
  <si>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</si>
  <si>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</si>
  <si>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</si>
  <si>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</si>
  <si>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</si>
  <si>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</si>
  <si>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</si>
  <si>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</si>
  <si>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</si>
  <si>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</si>
  <si>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</si>
  <si>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</si>
  <si>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</si>
  <si>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</si>
  <si>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</si>
  <si>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</si>
  <si>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</si>
  <si>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</si>
  <si>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</si>
  <si>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</si>
  <si>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</si>
  <si>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</si>
  <si>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</si>
  <si>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</si>
  <si>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</si>
  <si>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</si>
  <si>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</si>
  <si>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</si>
  <si>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</si>
  <si>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</si>
  <si>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</si>
  <si>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</si>
  <si>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</si>
  <si>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</si>
  <si>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</si>
  <si>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</si>
  <si>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</si>
  <si>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Cash available for family living, SE &amp; income taxes and investment</t>
  </si>
  <si>
    <t>Machinery P &amp; I Pmts</t>
  </si>
  <si>
    <t>Land P &amp; I Pmts</t>
  </si>
  <si>
    <t>Summary of Direct Costs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</si>
  <si>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</si>
  <si>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</si>
  <si>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</si>
  <si>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</si>
  <si>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</si>
  <si>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</si>
  <si>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>.</t>
    </r>
    <r>
      <rPr>
        <sz val="10"/>
        <rFont val="Arial"/>
        <family val="2"/>
      </rPr>
      <t xml:space="preserve">  (Cashflow is not </t>
    </r>
  </si>
  <si>
    <t>Date:</t>
  </si>
  <si>
    <t>See direct cost summary below.</t>
  </si>
  <si>
    <t>Seed treatment and early season foliar fungicide</t>
  </si>
  <si>
    <t>Cereal grain aphid insecticide would cost about $6</t>
  </si>
  <si>
    <t>Soybean aphid and/or spider mite insecticide</t>
  </si>
  <si>
    <t>Includes dessicant prior to straight cutting</t>
  </si>
  <si>
    <t>Spraying for head feeding insects</t>
  </si>
  <si>
    <t>Two sprayings for head feeding insects</t>
  </si>
  <si>
    <t>Fungicide for white mold would cost about $18</t>
  </si>
  <si>
    <t>Name:</t>
  </si>
  <si>
    <t>Includes seed treatment for wireworn &amp; flea beetle</t>
  </si>
  <si>
    <t xml:space="preserve">Fungicide for white mold would cost about $18 </t>
  </si>
  <si>
    <t>Market</t>
  </si>
  <si>
    <t xml:space="preserve">  Market Price</t>
  </si>
  <si>
    <t>Fungicide for rust would cost $4 plus application</t>
  </si>
  <si>
    <t>Yellow pea seed cost, use $54 cost/acre for green pea seed.</t>
  </si>
  <si>
    <t>seed treatment</t>
  </si>
  <si>
    <t>inoculant, rock roller rent, soil testing</t>
  </si>
  <si>
    <t>Milling quality price, there is risk of quality discounts</t>
  </si>
  <si>
    <t>Malt barley price. Estimated feed barley price is $3.39</t>
  </si>
  <si>
    <t>Includes $8 for inoculant and fungicide seed treatment</t>
  </si>
  <si>
    <t>Yellow pea food quality. Estimate $9.25 green pea food quality</t>
  </si>
  <si>
    <t>and about $5.00 per bu. for feed quality.</t>
  </si>
  <si>
    <t>Mustard crop insurance is not available in this region</t>
  </si>
  <si>
    <t>Crop insurance is not available in some counties of this region.</t>
  </si>
  <si>
    <t>North Dakota 2014 Projected Crop Budgets - South Central</t>
  </si>
  <si>
    <t xml:space="preserve">the whole farm cashflow.  This worksheet consists of three tables.  The first table lists the market </t>
  </si>
  <si>
    <t>entered in the Cashflow Summary table.  Also, enter projected government payments, if any, in this table.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</si>
</sst>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1" fillId="0" borderId="0" xfId="0" applyFont="1" applyBorder="1" applyAlignment="1" quotePrefix="1">
      <alignment/>
    </xf>
    <xf numFmtId="0" fontId="51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52" fillId="0" borderId="14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1" fillId="0" borderId="21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6" t="s">
        <v>159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12.75">
      <c r="A2" s="77" t="s">
        <v>99</v>
      </c>
      <c r="B2" s="77"/>
      <c r="C2" s="77"/>
      <c r="D2" s="77"/>
      <c r="E2" s="77"/>
      <c r="F2" s="77"/>
      <c r="G2" s="77"/>
      <c r="H2" s="77"/>
      <c r="I2" s="77"/>
      <c r="J2" s="77"/>
    </row>
    <row r="3" spans="1:8" ht="12.75">
      <c r="A3" s="35"/>
      <c r="B3" s="36"/>
      <c r="C3" s="37"/>
      <c r="D3" s="37"/>
      <c r="E3" s="37"/>
      <c r="F3" s="36"/>
      <c r="G3" s="36"/>
      <c r="H3" s="36"/>
    </row>
    <row r="4" spans="1:8" ht="12.75">
      <c r="A4" s="45" t="s">
        <v>100</v>
      </c>
      <c r="B4" s="38"/>
      <c r="C4" s="38"/>
      <c r="D4" s="38"/>
      <c r="E4" s="38"/>
      <c r="F4" s="38"/>
      <c r="G4" s="38"/>
      <c r="H4" s="38"/>
    </row>
    <row r="5" spans="1:8" ht="12.75">
      <c r="A5" s="17" t="s">
        <v>101</v>
      </c>
      <c r="B5" s="38"/>
      <c r="C5" s="38"/>
      <c r="D5" s="38"/>
      <c r="E5" s="38"/>
      <c r="F5" s="38"/>
      <c r="G5" s="38"/>
      <c r="H5" s="38"/>
    </row>
    <row r="6" spans="1:8" ht="12.75">
      <c r="A6" s="17" t="s">
        <v>102</v>
      </c>
      <c r="B6" s="38"/>
      <c r="C6" s="38"/>
      <c r="D6" s="38"/>
      <c r="E6" s="38"/>
      <c r="F6" s="38"/>
      <c r="G6" s="38"/>
      <c r="H6" s="38"/>
    </row>
    <row r="7" spans="1:8" ht="12.75">
      <c r="A7" s="17" t="s">
        <v>103</v>
      </c>
      <c r="B7" s="38"/>
      <c r="C7" s="38"/>
      <c r="D7" s="38"/>
      <c r="E7" s="38"/>
      <c r="F7" s="38"/>
      <c r="G7" s="38"/>
      <c r="H7" s="38"/>
    </row>
    <row r="8" spans="1:8" ht="12.75">
      <c r="A8" s="17" t="s">
        <v>104</v>
      </c>
      <c r="B8" s="38"/>
      <c r="C8" s="38"/>
      <c r="D8" s="38"/>
      <c r="E8" s="38"/>
      <c r="F8" s="38"/>
      <c r="G8" s="38"/>
      <c r="H8" s="38"/>
    </row>
    <row r="9" spans="1:8" ht="12.75">
      <c r="A9" s="17" t="s">
        <v>105</v>
      </c>
      <c r="B9" s="38"/>
      <c r="C9" s="38"/>
      <c r="D9" s="38"/>
      <c r="E9" s="38"/>
      <c r="F9" s="38"/>
      <c r="G9" s="38"/>
      <c r="H9" s="38"/>
    </row>
    <row r="10" spans="1:8" ht="12.75">
      <c r="A10" s="17" t="s">
        <v>106</v>
      </c>
      <c r="B10" s="38"/>
      <c r="C10" s="38"/>
      <c r="D10" s="38"/>
      <c r="E10" s="38"/>
      <c r="F10" s="38"/>
      <c r="G10" s="38"/>
      <c r="H10" s="38"/>
    </row>
    <row r="11" spans="1:8" ht="12.75">
      <c r="A11" s="17" t="s">
        <v>107</v>
      </c>
      <c r="B11" s="38"/>
      <c r="C11" s="38"/>
      <c r="D11" s="38"/>
      <c r="E11" s="38"/>
      <c r="F11" s="38"/>
      <c r="G11" s="38"/>
      <c r="H11" s="38"/>
    </row>
    <row r="12" spans="1:8" ht="12.75">
      <c r="A12" s="17"/>
      <c r="B12" s="38"/>
      <c r="C12" s="38"/>
      <c r="D12" s="38"/>
      <c r="E12" s="38"/>
      <c r="F12" s="38"/>
      <c r="G12" s="38"/>
      <c r="H12" s="38"/>
    </row>
    <row r="13" spans="1:8" ht="12.75">
      <c r="A13" s="45" t="s">
        <v>108</v>
      </c>
      <c r="B13" s="39"/>
      <c r="C13" s="39"/>
      <c r="D13" s="38"/>
      <c r="E13" s="38"/>
      <c r="F13" s="38"/>
      <c r="G13" s="38"/>
      <c r="H13" s="38"/>
    </row>
    <row r="14" spans="1:8" ht="12.75">
      <c r="A14" s="17" t="s">
        <v>109</v>
      </c>
      <c r="B14" s="38"/>
      <c r="C14" s="38"/>
      <c r="D14" s="38"/>
      <c r="E14" s="38"/>
      <c r="F14" s="38"/>
      <c r="G14" s="38"/>
      <c r="H14" s="38"/>
    </row>
    <row r="15" spans="1:8" ht="12.75">
      <c r="A15" s="71" t="s">
        <v>160</v>
      </c>
      <c r="B15" s="38"/>
      <c r="C15" s="38"/>
      <c r="D15" s="38"/>
      <c r="E15" s="38"/>
      <c r="F15" s="38"/>
      <c r="G15" s="38"/>
      <c r="H15" s="38"/>
    </row>
    <row r="16" spans="1:8" ht="12.75">
      <c r="A16" s="17" t="s">
        <v>110</v>
      </c>
      <c r="B16" s="38"/>
      <c r="C16" s="38"/>
      <c r="D16" s="38"/>
      <c r="E16" s="38"/>
      <c r="F16" s="38"/>
      <c r="G16" s="38"/>
      <c r="H16" s="38"/>
    </row>
    <row r="17" spans="1:8" ht="12.75">
      <c r="A17" s="17" t="s">
        <v>111</v>
      </c>
      <c r="B17" s="38"/>
      <c r="C17" s="38"/>
      <c r="D17" s="38"/>
      <c r="E17" s="38"/>
      <c r="F17" s="38"/>
      <c r="G17" s="38"/>
      <c r="H17" s="38"/>
    </row>
    <row r="18" spans="1:8" ht="12.75">
      <c r="A18" s="17" t="s">
        <v>133</v>
      </c>
      <c r="B18" s="38"/>
      <c r="C18" s="38"/>
      <c r="D18" s="38"/>
      <c r="E18" s="38"/>
      <c r="F18" s="38"/>
      <c r="G18" s="38"/>
      <c r="H18" s="38"/>
    </row>
    <row r="19" spans="1:8" ht="12.75">
      <c r="A19" s="17" t="s">
        <v>112</v>
      </c>
      <c r="B19" s="38"/>
      <c r="C19" s="38"/>
      <c r="E19" s="38"/>
      <c r="F19" s="38"/>
      <c r="G19" s="38"/>
      <c r="H19" s="38"/>
    </row>
    <row r="20" spans="1:8" ht="12.75">
      <c r="A20" s="17" t="s">
        <v>113</v>
      </c>
      <c r="B20" s="38"/>
      <c r="C20" s="38"/>
      <c r="D20" s="38"/>
      <c r="E20" s="38"/>
      <c r="F20" s="38"/>
      <c r="G20" s="38"/>
      <c r="H20" s="38"/>
    </row>
    <row r="21" spans="1:8" ht="12.75">
      <c r="A21" s="71" t="s">
        <v>161</v>
      </c>
      <c r="B21" s="38"/>
      <c r="C21" s="38"/>
      <c r="D21" s="38"/>
      <c r="E21" s="38"/>
      <c r="F21" s="38"/>
      <c r="G21" s="38"/>
      <c r="H21" s="38"/>
    </row>
    <row r="22" spans="1:8" ht="12.75">
      <c r="A22" s="17" t="s">
        <v>114</v>
      </c>
      <c r="B22" s="38"/>
      <c r="C22" s="38"/>
      <c r="D22" s="38"/>
      <c r="E22" s="38"/>
      <c r="F22" s="38"/>
      <c r="G22" s="38"/>
      <c r="H22" s="38"/>
    </row>
    <row r="23" spans="2:8" ht="12.75">
      <c r="B23" s="38"/>
      <c r="C23" s="38"/>
      <c r="D23" s="38"/>
      <c r="E23" s="38"/>
      <c r="F23" s="38"/>
      <c r="G23" s="38"/>
      <c r="H23" s="38"/>
    </row>
    <row r="24" spans="1:8" ht="12.75">
      <c r="A24" s="45" t="s">
        <v>115</v>
      </c>
      <c r="B24" s="38"/>
      <c r="C24" s="38"/>
      <c r="D24" s="38"/>
      <c r="E24" s="38"/>
      <c r="F24" s="38"/>
      <c r="G24" s="38"/>
      <c r="H24" s="38"/>
    </row>
    <row r="25" spans="1:8" ht="12.75">
      <c r="A25" s="17" t="s">
        <v>116</v>
      </c>
      <c r="B25" s="38"/>
      <c r="C25" s="38"/>
      <c r="D25" s="38"/>
      <c r="E25" s="38"/>
      <c r="F25" s="38"/>
      <c r="G25" s="38"/>
      <c r="H25" s="38"/>
    </row>
    <row r="26" spans="1:8" ht="12.75" customHeight="1">
      <c r="A26" s="17" t="s">
        <v>117</v>
      </c>
      <c r="B26" s="38"/>
      <c r="C26" s="38"/>
      <c r="D26" s="38"/>
      <c r="E26" s="38"/>
      <c r="F26" s="38"/>
      <c r="G26" s="38"/>
      <c r="H26" s="38"/>
    </row>
    <row r="27" spans="1:8" ht="12.75">
      <c r="A27" s="17" t="s">
        <v>118</v>
      </c>
      <c r="B27" s="38"/>
      <c r="C27" s="38"/>
      <c r="D27" s="38"/>
      <c r="E27" s="38"/>
      <c r="F27" s="38"/>
      <c r="G27" s="38"/>
      <c r="H27" s="38"/>
    </row>
    <row r="28" spans="1:8" ht="13.5">
      <c r="A28" s="17" t="s">
        <v>119</v>
      </c>
      <c r="B28" s="38"/>
      <c r="C28" s="38"/>
      <c r="D28" s="38"/>
      <c r="E28" s="38"/>
      <c r="F28" s="38"/>
      <c r="G28" s="38"/>
      <c r="H28" s="38"/>
    </row>
    <row r="29" spans="1:8" ht="12.75">
      <c r="A29" s="36"/>
      <c r="B29" s="36"/>
      <c r="C29" s="36"/>
      <c r="D29" s="36"/>
      <c r="E29" s="36"/>
      <c r="F29" s="36"/>
      <c r="G29" s="36"/>
      <c r="H29" s="36"/>
    </row>
    <row r="30" spans="1:8" ht="12.75">
      <c r="A30" s="36" t="s">
        <v>120</v>
      </c>
      <c r="B30" s="36"/>
      <c r="C30" s="36"/>
      <c r="D30" s="36"/>
      <c r="E30" s="36"/>
      <c r="F30" s="36"/>
      <c r="G30" s="36"/>
      <c r="H30" s="36"/>
    </row>
    <row r="31" spans="1:8" ht="12.75">
      <c r="A31" s="36"/>
      <c r="B31" s="36"/>
      <c r="C31" s="36"/>
      <c r="D31" s="36"/>
      <c r="E31" s="36"/>
      <c r="F31" s="36"/>
      <c r="G31" s="36"/>
      <c r="H31" s="36"/>
    </row>
    <row r="32" spans="1:8" ht="12.75">
      <c r="A32" s="44" t="s">
        <v>127</v>
      </c>
      <c r="B32" s="36" t="s">
        <v>128</v>
      </c>
      <c r="C32" s="36"/>
      <c r="D32" s="40"/>
      <c r="E32" s="36" t="s">
        <v>129</v>
      </c>
      <c r="F32" s="36"/>
      <c r="G32" s="36"/>
      <c r="H32" s="36"/>
    </row>
    <row r="33" spans="1:11" ht="12.75">
      <c r="A33" s="36" t="s">
        <v>130</v>
      </c>
      <c r="B33" s="78" t="s">
        <v>131</v>
      </c>
      <c r="C33" s="79"/>
      <c r="D33" s="79"/>
      <c r="E33" s="79"/>
      <c r="F33" s="79"/>
      <c r="G33" s="79"/>
      <c r="H33" s="36" t="s">
        <v>132</v>
      </c>
      <c r="I33" s="36"/>
      <c r="J33" s="36"/>
      <c r="K33" s="36"/>
    </row>
    <row r="34" spans="1:11" ht="12.7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2.7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2" t="s">
        <v>0</v>
      </c>
      <c r="C1" s="74" t="s">
        <v>30</v>
      </c>
    </row>
    <row r="2" spans="1:3" ht="12.75">
      <c r="A2" t="s">
        <v>29</v>
      </c>
      <c r="B2" s="9">
        <v>1450</v>
      </c>
      <c r="C2" s="72"/>
    </row>
    <row r="3" spans="1:3" ht="12.75">
      <c r="A3" t="s">
        <v>147</v>
      </c>
      <c r="B3" s="10">
        <v>0.311</v>
      </c>
      <c r="C3" s="72"/>
    </row>
    <row r="4" spans="1:3" ht="12.75">
      <c r="A4" t="s">
        <v>28</v>
      </c>
      <c r="B4" s="2">
        <f>B2*B3</f>
        <v>450.95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44.1</v>
      </c>
      <c r="C7" s="75" t="s">
        <v>144</v>
      </c>
    </row>
    <row r="8" spans="1:3" ht="12.75">
      <c r="A8" s="1" t="s">
        <v>9</v>
      </c>
      <c r="B8" s="11">
        <v>35</v>
      </c>
      <c r="C8" s="72"/>
    </row>
    <row r="9" spans="1:3" ht="12.75">
      <c r="A9" s="1" t="s">
        <v>24</v>
      </c>
      <c r="B9" s="11">
        <v>0</v>
      </c>
      <c r="C9" s="72" t="s">
        <v>148</v>
      </c>
    </row>
    <row r="10" spans="1:3" ht="12.75">
      <c r="A10" s="1" t="s">
        <v>10</v>
      </c>
      <c r="B10" s="11">
        <v>14</v>
      </c>
      <c r="C10" s="72" t="s">
        <v>141</v>
      </c>
    </row>
    <row r="11" spans="1:3" ht="12.75">
      <c r="A11" s="1" t="s">
        <v>12</v>
      </c>
      <c r="B11" s="11">
        <v>33.71</v>
      </c>
      <c r="C11" s="72"/>
    </row>
    <row r="12" spans="1:3" ht="12.75">
      <c r="A12" s="1" t="s">
        <v>11</v>
      </c>
      <c r="B12" s="11">
        <v>24.23</v>
      </c>
      <c r="C12" s="72"/>
    </row>
    <row r="13" spans="1:3" ht="12.75">
      <c r="A13" s="1" t="s">
        <v>13</v>
      </c>
      <c r="B13" s="11">
        <v>17.22</v>
      </c>
      <c r="C13" s="72"/>
    </row>
    <row r="14" spans="1:3" ht="12.75">
      <c r="A14" s="1" t="s">
        <v>14</v>
      </c>
      <c r="B14" s="11">
        <v>16.87</v>
      </c>
      <c r="C14" s="72"/>
    </row>
    <row r="15" spans="1:3" ht="12.75">
      <c r="A15" s="1" t="s">
        <v>15</v>
      </c>
      <c r="B15" s="11">
        <v>4.35</v>
      </c>
      <c r="C15" s="72"/>
    </row>
    <row r="16" spans="1:3" ht="12.75">
      <c r="A16" s="1" t="s">
        <v>16</v>
      </c>
      <c r="B16" s="11">
        <v>23.5</v>
      </c>
      <c r="C16" s="72"/>
    </row>
    <row r="17" spans="1:3" ht="12.75">
      <c r="A17" s="1" t="s">
        <v>17</v>
      </c>
      <c r="B17" s="12">
        <v>4.53</v>
      </c>
      <c r="C17" s="72"/>
    </row>
    <row r="18" spans="1:3" ht="12.75">
      <c r="A18" t="s">
        <v>2</v>
      </c>
      <c r="B18" s="2">
        <f>SUM(B7:B17)</f>
        <v>217.51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7.26</v>
      </c>
      <c r="C21" s="72"/>
    </row>
    <row r="22" spans="1:3" ht="12.75">
      <c r="A22" s="1" t="s">
        <v>19</v>
      </c>
      <c r="B22" s="7">
        <v>21.2</v>
      </c>
      <c r="C22" s="72"/>
    </row>
    <row r="23" spans="1:3" ht="12.75">
      <c r="A23" s="1" t="s">
        <v>20</v>
      </c>
      <c r="B23" s="7">
        <v>12.43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97.99000000000001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315.5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135.45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0.15000689655172414</v>
      </c>
      <c r="C32" s="72"/>
    </row>
    <row r="33" spans="1:3" ht="12.75">
      <c r="A33" t="s">
        <v>23</v>
      </c>
      <c r="B33" s="13">
        <f>B25/B2</f>
        <v>0.06757931034482759</v>
      </c>
      <c r="C33" s="72"/>
    </row>
    <row r="34" spans="1:3" ht="12.75">
      <c r="A34" t="s">
        <v>27</v>
      </c>
      <c r="B34" s="13">
        <f>B27/B2</f>
        <v>0.21758620689655173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2" t="s">
        <v>0</v>
      </c>
      <c r="C1" s="74" t="s">
        <v>30</v>
      </c>
    </row>
    <row r="2" spans="1:3" ht="12.75">
      <c r="A2" t="s">
        <v>29</v>
      </c>
      <c r="B2" s="9">
        <v>1350</v>
      </c>
      <c r="C2" s="72"/>
    </row>
    <row r="3" spans="1:3" ht="12.75">
      <c r="A3" t="s">
        <v>147</v>
      </c>
      <c r="B3" s="12">
        <v>0.201</v>
      </c>
      <c r="C3" s="72"/>
    </row>
    <row r="4" spans="1:3" ht="12.75">
      <c r="A4" t="s">
        <v>28</v>
      </c>
      <c r="B4" s="2">
        <f>B2*B3</f>
        <v>271.35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48.5</v>
      </c>
      <c r="C7" s="72"/>
    </row>
    <row r="8" spans="1:3" ht="12.75">
      <c r="A8" s="1" t="s">
        <v>9</v>
      </c>
      <c r="B8" s="11">
        <v>20.5</v>
      </c>
      <c r="C8" s="72"/>
    </row>
    <row r="9" spans="1:3" ht="12.75">
      <c r="A9" s="1" t="s">
        <v>24</v>
      </c>
      <c r="B9" s="11">
        <v>0</v>
      </c>
      <c r="C9" s="72" t="s">
        <v>142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54.74</v>
      </c>
      <c r="C11" s="72"/>
    </row>
    <row r="12" spans="1:3" ht="12.75">
      <c r="A12" s="1" t="s">
        <v>11</v>
      </c>
      <c r="B12" s="11">
        <v>10.22</v>
      </c>
      <c r="C12" s="72"/>
    </row>
    <row r="13" spans="1:3" ht="12.75">
      <c r="A13" s="1" t="s">
        <v>13</v>
      </c>
      <c r="B13" s="11">
        <v>14.76</v>
      </c>
      <c r="C13" s="72"/>
    </row>
    <row r="14" spans="1:3" ht="12.75">
      <c r="A14" s="1" t="s">
        <v>14</v>
      </c>
      <c r="B14" s="11">
        <v>15.78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3.65</v>
      </c>
      <c r="C17" s="72"/>
    </row>
    <row r="18" spans="1:3" ht="12.75">
      <c r="A18" t="s">
        <v>2</v>
      </c>
      <c r="B18" s="2">
        <f>SUM(B7:B17)</f>
        <v>175.65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6.57</v>
      </c>
      <c r="C21" s="72"/>
    </row>
    <row r="22" spans="1:3" ht="12.75">
      <c r="A22" s="1" t="s">
        <v>19</v>
      </c>
      <c r="B22" s="7">
        <v>19.55</v>
      </c>
      <c r="C22" s="72"/>
    </row>
    <row r="23" spans="1:3" ht="12.75">
      <c r="A23" s="1" t="s">
        <v>20</v>
      </c>
      <c r="B23" s="7">
        <v>10.77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93.99000000000001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269.64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1.7100000000000364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0.13011111111111112</v>
      </c>
      <c r="C32" s="72"/>
    </row>
    <row r="33" spans="1:3" ht="12.75">
      <c r="A33" t="s">
        <v>23</v>
      </c>
      <c r="B33" s="13">
        <f>B25/B2</f>
        <v>0.06962222222222222</v>
      </c>
      <c r="C33" s="72"/>
    </row>
    <row r="34" spans="1:3" ht="12.75">
      <c r="A34" t="s">
        <v>27</v>
      </c>
      <c r="B34" s="13">
        <f>B27/B2</f>
        <v>0.19973333333333332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2" t="s">
        <v>0</v>
      </c>
      <c r="C1" s="74" t="s">
        <v>30</v>
      </c>
    </row>
    <row r="2" spans="1:3" ht="12.75">
      <c r="A2" t="s">
        <v>29</v>
      </c>
      <c r="B2" s="9">
        <v>17</v>
      </c>
      <c r="C2" s="72"/>
    </row>
    <row r="3" spans="1:3" ht="12.75">
      <c r="A3" t="s">
        <v>147</v>
      </c>
      <c r="B3" s="10">
        <v>13.08</v>
      </c>
      <c r="C3" s="72"/>
    </row>
    <row r="4" spans="1:3" ht="12.75">
      <c r="A4" t="s">
        <v>28</v>
      </c>
      <c r="B4" s="2">
        <f>B2*B3</f>
        <v>222.36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13.3</v>
      </c>
      <c r="C7" s="72"/>
    </row>
    <row r="8" spans="1:3" ht="12.75">
      <c r="A8" s="1" t="s">
        <v>9</v>
      </c>
      <c r="B8" s="11">
        <v>25.2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17.78</v>
      </c>
      <c r="C11" s="72"/>
    </row>
    <row r="12" spans="1:3" ht="12.75">
      <c r="A12" s="1" t="s">
        <v>11</v>
      </c>
      <c r="B12" s="11">
        <v>9.82</v>
      </c>
      <c r="C12" s="72"/>
    </row>
    <row r="13" spans="1:3" ht="12.75">
      <c r="A13" s="1" t="s">
        <v>13</v>
      </c>
      <c r="B13" s="11">
        <v>14.84</v>
      </c>
      <c r="C13" s="72"/>
    </row>
    <row r="14" spans="1:3" ht="12.75">
      <c r="A14" s="1" t="s">
        <v>14</v>
      </c>
      <c r="B14" s="11">
        <v>16.31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2.1</v>
      </c>
      <c r="C17" s="72"/>
    </row>
    <row r="18" spans="1:3" ht="12.75">
      <c r="A18" t="s">
        <v>2</v>
      </c>
      <c r="B18" s="2">
        <f>SUM(B7:B17)</f>
        <v>100.85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6.66</v>
      </c>
      <c r="C21" s="72"/>
    </row>
    <row r="22" spans="1:3" ht="12.75">
      <c r="A22" s="1" t="s">
        <v>19</v>
      </c>
      <c r="B22" s="7">
        <v>18.85</v>
      </c>
      <c r="C22" s="72"/>
    </row>
    <row r="23" spans="1:3" ht="12.75">
      <c r="A23" s="1" t="s">
        <v>20</v>
      </c>
      <c r="B23" s="7">
        <v>11.33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93.94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194.79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27.57000000000002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5.93235294117647</v>
      </c>
      <c r="C32" s="72"/>
    </row>
    <row r="33" spans="1:3" ht="12.75">
      <c r="A33" t="s">
        <v>23</v>
      </c>
      <c r="B33" s="2">
        <f>B25/B2</f>
        <v>5.525882352941176</v>
      </c>
      <c r="C33" s="72"/>
    </row>
    <row r="34" spans="1:3" ht="12.75">
      <c r="A34" t="s">
        <v>27</v>
      </c>
      <c r="B34" s="2">
        <f>B27/B2</f>
        <v>11.458235294117646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2" t="s">
        <v>0</v>
      </c>
      <c r="C1" s="74" t="s">
        <v>30</v>
      </c>
    </row>
    <row r="2" spans="1:3" ht="12.75">
      <c r="A2" t="s">
        <v>29</v>
      </c>
      <c r="B2" s="9">
        <v>34</v>
      </c>
      <c r="C2" s="72"/>
    </row>
    <row r="3" spans="1:3" ht="12.75">
      <c r="A3" t="s">
        <v>147</v>
      </c>
      <c r="B3" s="12">
        <v>7.2</v>
      </c>
      <c r="C3" s="72" t="s">
        <v>155</v>
      </c>
    </row>
    <row r="4" spans="1:3" ht="12.75">
      <c r="A4" t="s">
        <v>28</v>
      </c>
      <c r="B4" s="2">
        <f>B2*B3</f>
        <v>244.8</v>
      </c>
      <c r="C4" s="72" t="s">
        <v>156</v>
      </c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42</v>
      </c>
      <c r="C7" s="72" t="s">
        <v>149</v>
      </c>
    </row>
    <row r="8" spans="1:3" ht="12.75">
      <c r="A8" s="1" t="s">
        <v>9</v>
      </c>
      <c r="B8" s="11">
        <v>31.5</v>
      </c>
      <c r="C8" s="72"/>
    </row>
    <row r="9" spans="1:3" ht="12.75">
      <c r="A9" s="1" t="s">
        <v>24</v>
      </c>
      <c r="B9" s="11">
        <v>1.5</v>
      </c>
      <c r="C9" s="72" t="s">
        <v>150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8.02</v>
      </c>
      <c r="C11" s="72"/>
    </row>
    <row r="12" spans="1:3" ht="12.75">
      <c r="A12" s="1" t="s">
        <v>11</v>
      </c>
      <c r="B12" s="11">
        <v>7.48</v>
      </c>
      <c r="C12" s="72"/>
    </row>
    <row r="13" spans="1:3" ht="12.75">
      <c r="A13" s="1" t="s">
        <v>13</v>
      </c>
      <c r="B13" s="11">
        <v>16.86</v>
      </c>
      <c r="C13" s="72"/>
    </row>
    <row r="14" spans="1:3" ht="12.75">
      <c r="A14" s="1" t="s">
        <v>14</v>
      </c>
      <c r="B14" s="11">
        <v>17.95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9.25</v>
      </c>
      <c r="C16" s="72" t="s">
        <v>151</v>
      </c>
    </row>
    <row r="17" spans="1:3" ht="12.75">
      <c r="A17" s="1" t="s">
        <v>17</v>
      </c>
      <c r="B17" s="12">
        <v>2.86</v>
      </c>
      <c r="C17" s="72"/>
    </row>
    <row r="18" spans="1:3" ht="12.75">
      <c r="A18" t="s">
        <v>2</v>
      </c>
      <c r="B18" s="2">
        <f>SUM(B7:B17)</f>
        <v>137.42000000000002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6.94</v>
      </c>
      <c r="C21" s="72"/>
    </row>
    <row r="22" spans="1:3" ht="12.75">
      <c r="A22" s="1" t="s">
        <v>19</v>
      </c>
      <c r="B22" s="7">
        <v>21.53</v>
      </c>
      <c r="C22" s="72"/>
    </row>
    <row r="23" spans="1:3" ht="12.75">
      <c r="A23" s="1" t="s">
        <v>20</v>
      </c>
      <c r="B23" s="7">
        <v>11.71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97.28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234.70000000000002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10.099999999999994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4.041764705882353</v>
      </c>
      <c r="C32" s="72"/>
    </row>
    <row r="33" spans="1:3" ht="12.75">
      <c r="A33" t="s">
        <v>23</v>
      </c>
      <c r="B33" s="2">
        <f>B25/B2</f>
        <v>2.8611764705882354</v>
      </c>
      <c r="C33" s="72"/>
    </row>
    <row r="34" spans="1:3" ht="12.75">
      <c r="A34" t="s">
        <v>27</v>
      </c>
      <c r="B34" s="2">
        <f>B27/B2</f>
        <v>6.902941176470589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2" t="s">
        <v>0</v>
      </c>
      <c r="C1" s="74" t="s">
        <v>30</v>
      </c>
    </row>
    <row r="2" spans="1:3" ht="12.75">
      <c r="A2" t="s">
        <v>29</v>
      </c>
      <c r="B2" s="9">
        <v>59</v>
      </c>
      <c r="C2" s="72"/>
    </row>
    <row r="3" spans="1:3" ht="12.75">
      <c r="A3" t="s">
        <v>147</v>
      </c>
      <c r="B3" s="12">
        <v>2.95</v>
      </c>
      <c r="C3" s="72"/>
    </row>
    <row r="4" spans="1:3" ht="12.75">
      <c r="A4" t="s">
        <v>28</v>
      </c>
      <c r="B4" s="2">
        <f>B2*B3</f>
        <v>174.05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14</v>
      </c>
      <c r="C7" s="72"/>
    </row>
    <row r="8" spans="1:3" ht="12.75">
      <c r="A8" s="1" t="s">
        <v>9</v>
      </c>
      <c r="B8" s="11">
        <v>9.7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37.25</v>
      </c>
      <c r="C11" s="72"/>
    </row>
    <row r="12" spans="1:3" ht="12.75">
      <c r="A12" s="1" t="s">
        <v>11</v>
      </c>
      <c r="B12" s="11">
        <v>10.91</v>
      </c>
      <c r="C12" s="72"/>
    </row>
    <row r="13" spans="1:3" ht="12.75">
      <c r="A13" s="1" t="s">
        <v>13</v>
      </c>
      <c r="B13" s="11">
        <v>18.04</v>
      </c>
      <c r="C13" s="72"/>
    </row>
    <row r="14" spans="1:3" ht="12.75">
      <c r="A14" s="1" t="s">
        <v>14</v>
      </c>
      <c r="B14" s="11">
        <v>17.42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2.44</v>
      </c>
      <c r="C17" s="72"/>
    </row>
    <row r="18" spans="1:3" ht="12.75">
      <c r="A18" t="s">
        <v>2</v>
      </c>
      <c r="B18" s="2">
        <f>SUM(B7:B17)</f>
        <v>117.26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7.39</v>
      </c>
      <c r="C21" s="72"/>
    </row>
    <row r="22" spans="1:3" ht="12.75">
      <c r="A22" s="1" t="s">
        <v>19</v>
      </c>
      <c r="B22" s="7">
        <v>20.85</v>
      </c>
      <c r="C22" s="72"/>
    </row>
    <row r="23" spans="1:3" ht="12.75">
      <c r="A23" s="1" t="s">
        <v>20</v>
      </c>
      <c r="B23" s="7">
        <v>12.4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97.74000000000001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215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-40.94999999999999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1.9874576271186442</v>
      </c>
      <c r="C32" s="72"/>
    </row>
    <row r="33" spans="1:3" ht="12.75">
      <c r="A33" t="s">
        <v>23</v>
      </c>
      <c r="B33" s="2">
        <f>B25/B2</f>
        <v>1.6566101694915256</v>
      </c>
      <c r="C33" s="72"/>
    </row>
    <row r="34" spans="1:3" ht="12.75">
      <c r="A34" t="s">
        <v>27</v>
      </c>
      <c r="B34" s="2">
        <f>B27/B2</f>
        <v>3.6440677966101696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2" t="s">
        <v>0</v>
      </c>
      <c r="C1" s="74" t="s">
        <v>30</v>
      </c>
    </row>
    <row r="2" spans="1:3" ht="12.75">
      <c r="A2" t="s">
        <v>29</v>
      </c>
      <c r="B2" s="9">
        <v>900</v>
      </c>
      <c r="C2" s="72"/>
    </row>
    <row r="3" spans="1:3" ht="12.75">
      <c r="A3" t="s">
        <v>147</v>
      </c>
      <c r="B3" s="10">
        <v>0.382</v>
      </c>
      <c r="C3" s="72"/>
    </row>
    <row r="4" spans="1:3" ht="12.75">
      <c r="A4" t="s">
        <v>28</v>
      </c>
      <c r="B4" s="2">
        <f>B2*B3</f>
        <v>343.8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20.4</v>
      </c>
      <c r="C7" s="72"/>
    </row>
    <row r="8" spans="1:3" ht="12.75">
      <c r="A8" s="1" t="s">
        <v>9</v>
      </c>
      <c r="B8" s="11">
        <v>19.9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25.46</v>
      </c>
      <c r="C11" s="72"/>
    </row>
    <row r="12" spans="1:3" ht="12.75">
      <c r="A12" s="1" t="s">
        <v>11</v>
      </c>
      <c r="B12" s="11">
        <v>0</v>
      </c>
      <c r="C12" s="72" t="s">
        <v>157</v>
      </c>
    </row>
    <row r="13" spans="1:3" ht="12.75">
      <c r="A13" s="1" t="s">
        <v>13</v>
      </c>
      <c r="B13" s="11">
        <v>14.77</v>
      </c>
      <c r="C13" s="72"/>
    </row>
    <row r="14" spans="1:3" ht="12.75">
      <c r="A14" s="1" t="s">
        <v>14</v>
      </c>
      <c r="B14" s="11">
        <v>16.28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2.22</v>
      </c>
      <c r="C17" s="72"/>
    </row>
    <row r="18" spans="1:3" ht="12.75">
      <c r="A18" t="s">
        <v>2</v>
      </c>
      <c r="B18" s="2">
        <f>SUM(B7:B17)</f>
        <v>106.52999999999999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6.64</v>
      </c>
      <c r="C21" s="72"/>
    </row>
    <row r="22" spans="1:3" ht="12.75">
      <c r="A22" s="1" t="s">
        <v>19</v>
      </c>
      <c r="B22" s="7">
        <v>18.8</v>
      </c>
      <c r="C22" s="72"/>
    </row>
    <row r="23" spans="1:3" ht="12.75">
      <c r="A23" s="1" t="s">
        <v>20</v>
      </c>
      <c r="B23" s="7">
        <v>11.31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93.85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200.38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143.42000000000002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0.11836666666666665</v>
      </c>
      <c r="C32" s="72"/>
    </row>
    <row r="33" spans="1:3" ht="12.75">
      <c r="A33" t="s">
        <v>23</v>
      </c>
      <c r="B33" s="13">
        <f>B25/B2</f>
        <v>0.10427777777777777</v>
      </c>
      <c r="C33" s="72"/>
    </row>
    <row r="34" spans="1:3" ht="12.75">
      <c r="A34" t="s">
        <v>27</v>
      </c>
      <c r="B34" s="13">
        <f>B27/B2</f>
        <v>0.22264444444444445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2" t="s">
        <v>0</v>
      </c>
      <c r="C1" s="74" t="s">
        <v>30</v>
      </c>
    </row>
    <row r="2" spans="1:3" ht="12.75">
      <c r="A2" t="s">
        <v>29</v>
      </c>
      <c r="B2" s="9">
        <v>900</v>
      </c>
      <c r="C2" s="72"/>
    </row>
    <row r="3" spans="1:3" ht="12.75">
      <c r="A3" t="s">
        <v>147</v>
      </c>
      <c r="B3" s="10">
        <v>0.283</v>
      </c>
      <c r="C3" s="72"/>
    </row>
    <row r="4" spans="1:3" ht="12.75">
      <c r="A4" t="s">
        <v>28</v>
      </c>
      <c r="B4" s="2">
        <f>B2*B3</f>
        <v>254.7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33.5</v>
      </c>
      <c r="C7" s="72"/>
    </row>
    <row r="8" spans="1:3" ht="12.75">
      <c r="A8" s="1" t="s">
        <v>9</v>
      </c>
      <c r="B8" s="11">
        <v>17.9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13.05</v>
      </c>
      <c r="C11" s="72"/>
    </row>
    <row r="12" spans="1:3" ht="12.75">
      <c r="A12" s="1" t="s">
        <v>11</v>
      </c>
      <c r="B12" s="11">
        <v>13.3</v>
      </c>
      <c r="C12" s="72" t="s">
        <v>158</v>
      </c>
    </row>
    <row r="13" spans="1:3" ht="12.75">
      <c r="A13" s="1" t="s">
        <v>13</v>
      </c>
      <c r="B13" s="11">
        <v>14.32</v>
      </c>
      <c r="C13" s="72"/>
    </row>
    <row r="14" spans="1:3" ht="12.75">
      <c r="A14" s="1" t="s">
        <v>14</v>
      </c>
      <c r="B14" s="11">
        <v>15.63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1.5</v>
      </c>
      <c r="C16" s="72"/>
    </row>
    <row r="17" spans="1:3" ht="12.75">
      <c r="A17" s="1" t="s">
        <v>17</v>
      </c>
      <c r="B17" s="12">
        <v>2.32</v>
      </c>
      <c r="C17" s="72"/>
    </row>
    <row r="18" spans="1:3" ht="12.75">
      <c r="A18" t="s">
        <v>2</v>
      </c>
      <c r="B18" s="2">
        <f>SUM(B7:B17)</f>
        <v>111.51999999999998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6.48</v>
      </c>
      <c r="C21" s="72"/>
    </row>
    <row r="22" spans="1:3" ht="12.75">
      <c r="A22" s="1" t="s">
        <v>19</v>
      </c>
      <c r="B22" s="7">
        <v>18.27</v>
      </c>
      <c r="C22" s="72"/>
    </row>
    <row r="23" spans="1:3" ht="12.75">
      <c r="A23" s="1" t="s">
        <v>20</v>
      </c>
      <c r="B23" s="7">
        <v>10.63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92.48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204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50.69999999999999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0.1239111111111111</v>
      </c>
      <c r="C32" s="72"/>
    </row>
    <row r="33" spans="1:3" ht="12.75">
      <c r="A33" t="s">
        <v>23</v>
      </c>
      <c r="B33" s="13">
        <f>B25/B2</f>
        <v>0.10275555555555556</v>
      </c>
      <c r="C33" s="72"/>
    </row>
    <row r="34" spans="1:3" ht="12.75">
      <c r="A34" t="s">
        <v>27</v>
      </c>
      <c r="B34" s="13">
        <f>B27/B2</f>
        <v>0.22666666666666666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47</v>
      </c>
      <c r="B1" s="22" t="s">
        <v>0</v>
      </c>
      <c r="C1" s="74" t="s">
        <v>30</v>
      </c>
    </row>
    <row r="2" spans="1:3" ht="12.75">
      <c r="A2" t="s">
        <v>29</v>
      </c>
      <c r="B2" s="9">
        <v>1500</v>
      </c>
      <c r="C2" s="72"/>
    </row>
    <row r="3" spans="1:3" ht="12.75">
      <c r="A3" t="s">
        <v>147</v>
      </c>
      <c r="B3" s="10">
        <v>0.09</v>
      </c>
      <c r="C3" s="72"/>
    </row>
    <row r="4" spans="1:3" ht="12.75">
      <c r="A4" t="s">
        <v>28</v>
      </c>
      <c r="B4" s="2">
        <f>B2*B3</f>
        <v>135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9.5</v>
      </c>
      <c r="C7" s="72"/>
    </row>
    <row r="8" spans="1:3" ht="12.75">
      <c r="A8" s="1" t="s">
        <v>9</v>
      </c>
      <c r="B8" s="11">
        <v>9.6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19.81</v>
      </c>
      <c r="C11" s="72"/>
    </row>
    <row r="12" spans="1:3" ht="12.75">
      <c r="A12" s="1" t="s">
        <v>11</v>
      </c>
      <c r="B12" s="11">
        <v>0</v>
      </c>
      <c r="C12" s="72"/>
    </row>
    <row r="13" spans="1:3" ht="12.75">
      <c r="A13" s="1" t="s">
        <v>13</v>
      </c>
      <c r="B13" s="11">
        <v>15.83</v>
      </c>
      <c r="C13" s="72"/>
    </row>
    <row r="14" spans="1:3" ht="12.75">
      <c r="A14" s="1" t="s">
        <v>14</v>
      </c>
      <c r="B14" s="11">
        <v>16.65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1.68</v>
      </c>
      <c r="C17" s="72"/>
    </row>
    <row r="18" spans="1:3" ht="12.75">
      <c r="A18" t="s">
        <v>2</v>
      </c>
      <c r="B18" s="2">
        <f>SUM(B7:B17)</f>
        <v>80.57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6.88</v>
      </c>
      <c r="C21" s="72"/>
    </row>
    <row r="22" spans="1:3" ht="12.75">
      <c r="A22" s="1" t="s">
        <v>19</v>
      </c>
      <c r="B22" s="7">
        <v>19.47</v>
      </c>
      <c r="C22" s="72"/>
    </row>
    <row r="23" spans="1:3" ht="12.75">
      <c r="A23" s="1" t="s">
        <v>20</v>
      </c>
      <c r="B23" s="7">
        <v>11.66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95.11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175.68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-40.68000000000001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13">
        <f>B18/B2</f>
        <v>0.05371333333333333</v>
      </c>
      <c r="C32" s="72"/>
    </row>
    <row r="33" spans="1:3" ht="12.75">
      <c r="A33" t="s">
        <v>23</v>
      </c>
      <c r="B33" s="13">
        <f>B25/B2</f>
        <v>0.06340666666666667</v>
      </c>
      <c r="C33" s="72"/>
    </row>
    <row r="34" spans="1:3" ht="12.75">
      <c r="A34" t="s">
        <v>27</v>
      </c>
      <c r="B34" s="13">
        <f>B27/B2</f>
        <v>0.11712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48</v>
      </c>
      <c r="B1" s="22" t="s">
        <v>0</v>
      </c>
      <c r="C1" s="74" t="s">
        <v>30</v>
      </c>
    </row>
    <row r="2" spans="1:3" ht="12.75">
      <c r="A2" t="s">
        <v>29</v>
      </c>
      <c r="B2" s="9">
        <v>46</v>
      </c>
      <c r="C2" s="72"/>
    </row>
    <row r="3" spans="1:3" ht="12.75">
      <c r="A3" t="s">
        <v>147</v>
      </c>
      <c r="B3" s="12">
        <v>6.14</v>
      </c>
      <c r="C3" s="72"/>
    </row>
    <row r="4" spans="1:3" ht="12.75">
      <c r="A4" t="s">
        <v>28</v>
      </c>
      <c r="B4" s="2">
        <f>B2*B3</f>
        <v>282.44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12.65</v>
      </c>
      <c r="C7" s="72"/>
    </row>
    <row r="8" spans="1:3" ht="12.75">
      <c r="A8" s="1" t="s">
        <v>9</v>
      </c>
      <c r="B8" s="11">
        <v>22.25</v>
      </c>
      <c r="C8" s="72"/>
    </row>
    <row r="9" spans="1:3" ht="12.75">
      <c r="A9" s="1" t="s">
        <v>24</v>
      </c>
      <c r="B9" s="11">
        <v>9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63.04</v>
      </c>
      <c r="C11" s="72"/>
    </row>
    <row r="12" spans="1:3" ht="12.75">
      <c r="A12" s="1" t="s">
        <v>11</v>
      </c>
      <c r="B12" s="11">
        <v>14.42</v>
      </c>
      <c r="C12" s="72"/>
    </row>
    <row r="13" spans="1:3" ht="12.75">
      <c r="A13" s="1" t="s">
        <v>13</v>
      </c>
      <c r="B13" s="11">
        <v>14.98</v>
      </c>
      <c r="C13" s="72"/>
    </row>
    <row r="14" spans="1:3" ht="12.75">
      <c r="A14" s="1" t="s">
        <v>14</v>
      </c>
      <c r="B14" s="11">
        <v>15.56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3.39</v>
      </c>
      <c r="C17" s="72"/>
    </row>
    <row r="18" spans="1:3" ht="12.75">
      <c r="A18" t="s">
        <v>2</v>
      </c>
      <c r="B18" s="2">
        <f>SUM(B7:B17)</f>
        <v>162.79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6.56</v>
      </c>
      <c r="C21" s="72"/>
    </row>
    <row r="22" spans="1:3" ht="12.75">
      <c r="A22" s="1" t="s">
        <v>19</v>
      </c>
      <c r="B22" s="7">
        <v>18.27</v>
      </c>
      <c r="C22" s="72"/>
    </row>
    <row r="23" spans="1:3" ht="12.75">
      <c r="A23" s="1" t="s">
        <v>20</v>
      </c>
      <c r="B23" s="7">
        <v>10.07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92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254.79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27.650000000000006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3.5389130434782605</v>
      </c>
      <c r="C32" s="72"/>
    </row>
    <row r="33" spans="1:3" ht="12.75">
      <c r="A33" t="s">
        <v>23</v>
      </c>
      <c r="B33" s="2">
        <f>B25/B2</f>
        <v>2</v>
      </c>
      <c r="C33" s="72"/>
    </row>
    <row r="34" spans="1:3" ht="12.75">
      <c r="A34" t="s">
        <v>27</v>
      </c>
      <c r="B34" s="2">
        <f>B27/B2</f>
        <v>5.538913043478261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49</v>
      </c>
      <c r="B1" s="22" t="s">
        <v>0</v>
      </c>
      <c r="C1" s="74" t="s">
        <v>30</v>
      </c>
    </row>
    <row r="2" spans="1:3" ht="12.75">
      <c r="A2" t="s">
        <v>29</v>
      </c>
      <c r="B2" s="9">
        <v>42</v>
      </c>
      <c r="C2" s="72"/>
    </row>
    <row r="3" spans="1:3" ht="12.75">
      <c r="A3" t="s">
        <v>147</v>
      </c>
      <c r="B3" s="12">
        <v>6.98</v>
      </c>
      <c r="C3" s="72"/>
    </row>
    <row r="4" spans="1:3" ht="12.75">
      <c r="A4" t="s">
        <v>28</v>
      </c>
      <c r="B4" s="2">
        <f>B2*B3</f>
        <v>293.16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13.8</v>
      </c>
      <c r="C7" s="72"/>
    </row>
    <row r="8" spans="1:3" ht="12.75">
      <c r="A8" s="1" t="s">
        <v>9</v>
      </c>
      <c r="B8" s="11">
        <v>6.5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56.04</v>
      </c>
      <c r="C11" s="72"/>
    </row>
    <row r="12" spans="1:3" ht="12.75">
      <c r="A12" s="1" t="s">
        <v>11</v>
      </c>
      <c r="B12" s="11">
        <v>9.7</v>
      </c>
      <c r="C12" s="72"/>
    </row>
    <row r="13" spans="1:3" ht="12.75">
      <c r="A13" s="1" t="s">
        <v>13</v>
      </c>
      <c r="B13" s="11">
        <v>14.93</v>
      </c>
      <c r="C13" s="72"/>
    </row>
    <row r="14" spans="1:3" ht="12.75">
      <c r="A14" s="1" t="s">
        <v>14</v>
      </c>
      <c r="B14" s="11">
        <v>15.43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2.63</v>
      </c>
      <c r="C17" s="72"/>
    </row>
    <row r="18" spans="1:3" ht="12.75">
      <c r="A18" t="s">
        <v>2</v>
      </c>
      <c r="B18" s="2">
        <f>SUM(B7:B17)</f>
        <v>126.53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6.57</v>
      </c>
      <c r="C21" s="72"/>
    </row>
    <row r="22" spans="1:3" ht="12.75">
      <c r="A22" s="1" t="s">
        <v>19</v>
      </c>
      <c r="B22" s="7">
        <v>18.31</v>
      </c>
      <c r="C22" s="72"/>
    </row>
    <row r="23" spans="1:3" ht="12.75">
      <c r="A23" s="1" t="s">
        <v>20</v>
      </c>
      <c r="B23" s="7">
        <v>10.24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92.22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218.75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74.41000000000003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3.0126190476190478</v>
      </c>
      <c r="C32" s="72"/>
    </row>
    <row r="33" spans="1:3" ht="12.75">
      <c r="A33" t="s">
        <v>23</v>
      </c>
      <c r="B33" s="2">
        <f>B25/B2</f>
        <v>2.1957142857142857</v>
      </c>
      <c r="C33" s="72"/>
    </row>
    <row r="34" spans="1:3" ht="12.75">
      <c r="A34" t="s">
        <v>27</v>
      </c>
      <c r="B34" s="2">
        <f>B27/B2</f>
        <v>5.208333333333333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8" width="9.7109375" style="0" customWidth="1"/>
    <col min="9" max="12" width="8.421875" style="0" customWidth="1"/>
  </cols>
  <sheetData>
    <row r="1" spans="1:8" ht="12.75">
      <c r="A1" s="46"/>
      <c r="B1" s="47" t="s">
        <v>146</v>
      </c>
      <c r="C1" s="47" t="s">
        <v>67</v>
      </c>
      <c r="D1" s="47" t="s">
        <v>121</v>
      </c>
      <c r="E1" s="69" t="s">
        <v>75</v>
      </c>
      <c r="F1" s="47" t="s">
        <v>79</v>
      </c>
      <c r="G1" s="47" t="s">
        <v>80</v>
      </c>
      <c r="H1" s="48" t="s">
        <v>70</v>
      </c>
    </row>
    <row r="2" spans="1:8" ht="12.75">
      <c r="A2" s="49" t="s">
        <v>65</v>
      </c>
      <c r="B2" s="15" t="s">
        <v>66</v>
      </c>
      <c r="C2" s="15" t="s">
        <v>68</v>
      </c>
      <c r="D2" s="42" t="s">
        <v>122</v>
      </c>
      <c r="E2" s="70" t="s">
        <v>76</v>
      </c>
      <c r="F2" s="15" t="s">
        <v>76</v>
      </c>
      <c r="G2" s="15" t="s">
        <v>76</v>
      </c>
      <c r="H2" s="50" t="s">
        <v>69</v>
      </c>
    </row>
    <row r="3" spans="1:8" ht="12.75">
      <c r="A3" s="51" t="s">
        <v>51</v>
      </c>
      <c r="B3" s="41">
        <f>HRSW!B4</f>
        <v>238.70000000000002</v>
      </c>
      <c r="C3" s="41">
        <f>HRSW!B18</f>
        <v>147.59999999999997</v>
      </c>
      <c r="D3" s="16">
        <f>B3-C3</f>
        <v>91.10000000000005</v>
      </c>
      <c r="E3" s="18">
        <v>600</v>
      </c>
      <c r="F3" s="19">
        <f aca="true" t="shared" si="0" ref="F3:F19">B3*E3</f>
        <v>143220</v>
      </c>
      <c r="G3" s="19">
        <f aca="true" t="shared" si="1" ref="G3:G19">E3*C3</f>
        <v>88559.99999999999</v>
      </c>
      <c r="H3" s="29">
        <f>F3-G3</f>
        <v>54660.000000000015</v>
      </c>
    </row>
    <row r="4" spans="1:8" ht="12.75">
      <c r="A4" s="51" t="s">
        <v>52</v>
      </c>
      <c r="B4" s="41">
        <f>Durum!B4</f>
        <v>249.20000000000002</v>
      </c>
      <c r="C4" s="41">
        <f>Durum!B18</f>
        <v>150.74999999999997</v>
      </c>
      <c r="D4" s="16">
        <f aca="true" t="shared" si="2" ref="D4:D19">B4-C4</f>
        <v>98.45000000000005</v>
      </c>
      <c r="E4" s="18">
        <v>0</v>
      </c>
      <c r="F4" s="19">
        <f t="shared" si="0"/>
        <v>0</v>
      </c>
      <c r="G4" s="19">
        <f t="shared" si="1"/>
        <v>0</v>
      </c>
      <c r="H4" s="29">
        <f aca="true" t="shared" si="3" ref="H4:H19">F4-G4</f>
        <v>0</v>
      </c>
    </row>
    <row r="5" spans="1:8" ht="12.75">
      <c r="A5" s="51" t="s">
        <v>53</v>
      </c>
      <c r="B5" s="41">
        <f>Barley!B4</f>
        <v>290.64000000000004</v>
      </c>
      <c r="C5" s="41">
        <f>Barley!B18</f>
        <v>147.25</v>
      </c>
      <c r="D5" s="16">
        <f t="shared" si="2"/>
        <v>143.39000000000004</v>
      </c>
      <c r="E5" s="18">
        <v>400</v>
      </c>
      <c r="F5" s="19">
        <f t="shared" si="0"/>
        <v>116256.00000000001</v>
      </c>
      <c r="G5" s="19">
        <f t="shared" si="1"/>
        <v>58900</v>
      </c>
      <c r="H5" s="29">
        <f t="shared" si="3"/>
        <v>57356.000000000015</v>
      </c>
    </row>
    <row r="6" spans="1:8" ht="12.75">
      <c r="A6" s="51" t="s">
        <v>26</v>
      </c>
      <c r="B6" s="41">
        <f>Corn!B4</f>
        <v>388</v>
      </c>
      <c r="C6" s="41">
        <f>Corn!B18</f>
        <v>267.17</v>
      </c>
      <c r="D6" s="16">
        <f t="shared" si="2"/>
        <v>120.82999999999998</v>
      </c>
      <c r="E6" s="18">
        <v>200</v>
      </c>
      <c r="F6" s="19">
        <f t="shared" si="0"/>
        <v>77600</v>
      </c>
      <c r="G6" s="19">
        <f t="shared" si="1"/>
        <v>53434</v>
      </c>
      <c r="H6" s="29">
        <f t="shared" si="3"/>
        <v>24166</v>
      </c>
    </row>
    <row r="7" spans="1:8" ht="12.75">
      <c r="A7" s="51" t="s">
        <v>25</v>
      </c>
      <c r="B7" s="41">
        <f>Soyb!B4</f>
        <v>306.59999999999997</v>
      </c>
      <c r="C7" s="41">
        <f>Soyb!B18</f>
        <v>156.50999999999996</v>
      </c>
      <c r="D7" s="16">
        <f t="shared" si="2"/>
        <v>150.09</v>
      </c>
      <c r="E7" s="18">
        <v>800</v>
      </c>
      <c r="F7" s="19">
        <f t="shared" si="0"/>
        <v>245279.99999999997</v>
      </c>
      <c r="G7" s="19">
        <f t="shared" si="1"/>
        <v>125207.99999999997</v>
      </c>
      <c r="H7" s="29">
        <f t="shared" si="3"/>
        <v>120072</v>
      </c>
    </row>
    <row r="8" spans="1:8" ht="12.75">
      <c r="A8" s="51" t="s">
        <v>85</v>
      </c>
      <c r="B8" s="41">
        <f>Drybean!B4</f>
        <v>434</v>
      </c>
      <c r="C8" s="41">
        <f>Drybean!B18</f>
        <v>208.01</v>
      </c>
      <c r="D8" s="16">
        <f t="shared" si="2"/>
        <v>225.99</v>
      </c>
      <c r="E8" s="18">
        <v>0</v>
      </c>
      <c r="F8" s="19">
        <f t="shared" si="0"/>
        <v>0</v>
      </c>
      <c r="G8" s="19">
        <f t="shared" si="1"/>
        <v>0</v>
      </c>
      <c r="H8" s="29">
        <f t="shared" si="3"/>
        <v>0</v>
      </c>
    </row>
    <row r="9" spans="1:8" ht="12.75">
      <c r="A9" s="51" t="s">
        <v>54</v>
      </c>
      <c r="B9" s="41">
        <f>Oil_SF!B4</f>
        <v>312.28</v>
      </c>
      <c r="C9" s="41">
        <f>Oil_SF!B18</f>
        <v>178.78</v>
      </c>
      <c r="D9" s="16">
        <f t="shared" si="2"/>
        <v>133.49999999999997</v>
      </c>
      <c r="E9" s="18">
        <v>0</v>
      </c>
      <c r="F9" s="19">
        <f t="shared" si="0"/>
        <v>0</v>
      </c>
      <c r="G9" s="19">
        <f t="shared" si="1"/>
        <v>0</v>
      </c>
      <c r="H9" s="29">
        <f t="shared" si="3"/>
        <v>0</v>
      </c>
    </row>
    <row r="10" spans="1:8" ht="12.75">
      <c r="A10" s="51" t="s">
        <v>55</v>
      </c>
      <c r="B10" s="41">
        <f>Conf_SF!B4</f>
        <v>450.95</v>
      </c>
      <c r="C10" s="41">
        <f>Conf_SF!B18</f>
        <v>217.51</v>
      </c>
      <c r="D10" s="16">
        <f t="shared" si="2"/>
        <v>233.44</v>
      </c>
      <c r="E10" s="18">
        <v>200</v>
      </c>
      <c r="F10" s="19">
        <f t="shared" si="0"/>
        <v>90190</v>
      </c>
      <c r="G10" s="19">
        <f t="shared" si="1"/>
        <v>43502</v>
      </c>
      <c r="H10" s="29">
        <f t="shared" si="3"/>
        <v>46688</v>
      </c>
    </row>
    <row r="11" spans="1:8" ht="12.75">
      <c r="A11" s="51" t="s">
        <v>56</v>
      </c>
      <c r="B11" s="41">
        <f>Canola!B4</f>
        <v>271.35</v>
      </c>
      <c r="C11" s="41">
        <f>Canola!B18</f>
        <v>175.65</v>
      </c>
      <c r="D11" s="16">
        <f t="shared" si="2"/>
        <v>95.70000000000002</v>
      </c>
      <c r="E11" s="18">
        <v>0</v>
      </c>
      <c r="F11" s="19">
        <f t="shared" si="0"/>
        <v>0</v>
      </c>
      <c r="G11" s="19">
        <f t="shared" si="1"/>
        <v>0</v>
      </c>
      <c r="H11" s="29">
        <f t="shared" si="3"/>
        <v>0</v>
      </c>
    </row>
    <row r="12" spans="1:8" ht="12.75">
      <c r="A12" s="51" t="s">
        <v>57</v>
      </c>
      <c r="B12" s="41">
        <f>Flax!B4</f>
        <v>222.36</v>
      </c>
      <c r="C12" s="41">
        <f>Flax!B18</f>
        <v>100.85</v>
      </c>
      <c r="D12" s="16">
        <f t="shared" si="2"/>
        <v>121.51000000000002</v>
      </c>
      <c r="E12" s="18">
        <v>0</v>
      </c>
      <c r="F12" s="19">
        <f t="shared" si="0"/>
        <v>0</v>
      </c>
      <c r="G12" s="19">
        <f t="shared" si="1"/>
        <v>0</v>
      </c>
      <c r="H12" s="29">
        <f t="shared" si="3"/>
        <v>0</v>
      </c>
    </row>
    <row r="13" spans="1:8" ht="12.75">
      <c r="A13" s="51" t="s">
        <v>60</v>
      </c>
      <c r="B13" s="41">
        <f>Peas!B4</f>
        <v>244.8</v>
      </c>
      <c r="C13" s="41">
        <f>Peas!B18</f>
        <v>137.42000000000002</v>
      </c>
      <c r="D13" s="16">
        <f t="shared" si="2"/>
        <v>107.38</v>
      </c>
      <c r="E13" s="18">
        <v>0</v>
      </c>
      <c r="F13" s="19">
        <f t="shared" si="0"/>
        <v>0</v>
      </c>
      <c r="G13" s="19">
        <f t="shared" si="1"/>
        <v>0</v>
      </c>
      <c r="H13" s="29">
        <f t="shared" si="3"/>
        <v>0</v>
      </c>
    </row>
    <row r="14" spans="1:8" ht="12.75">
      <c r="A14" s="51" t="s">
        <v>61</v>
      </c>
      <c r="B14" s="41">
        <f>Oats!B4</f>
        <v>174.05</v>
      </c>
      <c r="C14" s="41">
        <f>Oats!B18</f>
        <v>117.26</v>
      </c>
      <c r="D14" s="16">
        <f t="shared" si="2"/>
        <v>56.790000000000006</v>
      </c>
      <c r="E14" s="18">
        <v>0</v>
      </c>
      <c r="F14" s="19">
        <f t="shared" si="0"/>
        <v>0</v>
      </c>
      <c r="G14" s="19">
        <f t="shared" si="1"/>
        <v>0</v>
      </c>
      <c r="H14" s="29">
        <f t="shared" si="3"/>
        <v>0</v>
      </c>
    </row>
    <row r="15" spans="1:8" ht="12.75">
      <c r="A15" s="51" t="s">
        <v>58</v>
      </c>
      <c r="B15" s="41">
        <f>Mustard!B4</f>
        <v>343.8</v>
      </c>
      <c r="C15" s="41">
        <f>Mustard!B18</f>
        <v>106.52999999999999</v>
      </c>
      <c r="D15" s="16">
        <f t="shared" si="2"/>
        <v>237.27000000000004</v>
      </c>
      <c r="E15" s="18">
        <v>0</v>
      </c>
      <c r="F15" s="19">
        <f t="shared" si="0"/>
        <v>0</v>
      </c>
      <c r="G15" s="19">
        <f t="shared" si="1"/>
        <v>0</v>
      </c>
      <c r="H15" s="29">
        <f t="shared" si="3"/>
        <v>0</v>
      </c>
    </row>
    <row r="16" spans="1:8" ht="12.75">
      <c r="A16" s="51" t="s">
        <v>59</v>
      </c>
      <c r="B16" s="41">
        <f>Buckwht!B4</f>
        <v>254.7</v>
      </c>
      <c r="C16" s="41">
        <f>Buckwht!B18</f>
        <v>111.51999999999998</v>
      </c>
      <c r="D16" s="16">
        <f t="shared" si="2"/>
        <v>143.18</v>
      </c>
      <c r="E16" s="18">
        <v>0</v>
      </c>
      <c r="F16" s="19">
        <f t="shared" si="0"/>
        <v>0</v>
      </c>
      <c r="G16" s="19">
        <f t="shared" si="1"/>
        <v>0</v>
      </c>
      <c r="H16" s="29">
        <f t="shared" si="3"/>
        <v>0</v>
      </c>
    </row>
    <row r="17" spans="1:8" ht="12.75">
      <c r="A17" s="51" t="s">
        <v>62</v>
      </c>
      <c r="B17" s="41">
        <f>Millet!B4</f>
        <v>135</v>
      </c>
      <c r="C17" s="41">
        <f>Millet!B18</f>
        <v>80.57</v>
      </c>
      <c r="D17" s="16">
        <f t="shared" si="2"/>
        <v>54.43000000000001</v>
      </c>
      <c r="E17" s="18">
        <v>0</v>
      </c>
      <c r="F17" s="19">
        <f t="shared" si="0"/>
        <v>0</v>
      </c>
      <c r="G17" s="19">
        <f t="shared" si="1"/>
        <v>0</v>
      </c>
      <c r="H17" s="29">
        <f t="shared" si="3"/>
        <v>0</v>
      </c>
    </row>
    <row r="18" spans="1:8" ht="12.75">
      <c r="A18" s="51" t="s">
        <v>63</v>
      </c>
      <c r="B18" s="41">
        <f>'Wint.Wht'!B4</f>
        <v>282.44</v>
      </c>
      <c r="C18" s="41">
        <f>'Wint.Wht'!B18</f>
        <v>162.79</v>
      </c>
      <c r="D18" s="16">
        <f t="shared" si="2"/>
        <v>119.65</v>
      </c>
      <c r="E18" s="18">
        <v>0</v>
      </c>
      <c r="F18" s="19">
        <f t="shared" si="0"/>
        <v>0</v>
      </c>
      <c r="G18" s="19">
        <f t="shared" si="1"/>
        <v>0</v>
      </c>
      <c r="H18" s="29">
        <f t="shared" si="3"/>
        <v>0</v>
      </c>
    </row>
    <row r="19" spans="1:8" ht="12.75">
      <c r="A19" s="51" t="s">
        <v>64</v>
      </c>
      <c r="B19" s="41">
        <f>Rye!B4</f>
        <v>293.16</v>
      </c>
      <c r="C19" s="41">
        <f>Rye!B18</f>
        <v>126.53</v>
      </c>
      <c r="D19" s="43">
        <f t="shared" si="2"/>
        <v>166.63000000000002</v>
      </c>
      <c r="E19" s="18">
        <v>0</v>
      </c>
      <c r="F19" s="19">
        <f t="shared" si="0"/>
        <v>0</v>
      </c>
      <c r="G19" s="19">
        <f t="shared" si="1"/>
        <v>0</v>
      </c>
      <c r="H19" s="29">
        <f t="shared" si="3"/>
        <v>0</v>
      </c>
    </row>
    <row r="20" spans="1:8" ht="12.75">
      <c r="A20" s="32" t="s">
        <v>81</v>
      </c>
      <c r="B20" s="14"/>
      <c r="C20" s="14"/>
      <c r="D20" s="14"/>
      <c r="E20" s="20">
        <f>SUM(E3:E19)</f>
        <v>2200</v>
      </c>
      <c r="F20" s="20">
        <f>SUM(F3:F19)</f>
        <v>672546</v>
      </c>
      <c r="G20" s="20">
        <f>SUM(G3:G19)</f>
        <v>369604</v>
      </c>
      <c r="H20" s="33">
        <f>SUM(H3:H19)</f>
        <v>302942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81" t="s">
        <v>50</v>
      </c>
      <c r="D22" s="81"/>
      <c r="E22" s="81"/>
      <c r="F22" s="3"/>
      <c r="G22" s="3"/>
      <c r="H22" s="3"/>
    </row>
    <row r="23" spans="1:8" ht="12.75">
      <c r="A23" s="52" t="s">
        <v>77</v>
      </c>
      <c r="B23" s="53"/>
      <c r="C23" s="53"/>
      <c r="D23" s="54"/>
      <c r="E23" s="53" t="s">
        <v>78</v>
      </c>
      <c r="F23" s="53"/>
      <c r="G23" s="53"/>
      <c r="H23" s="55"/>
    </row>
    <row r="24" spans="1:8" ht="12.75">
      <c r="A24" s="51" t="s">
        <v>28</v>
      </c>
      <c r="B24" s="4"/>
      <c r="C24" s="19">
        <f>F20</f>
        <v>672546</v>
      </c>
      <c r="D24" s="4"/>
      <c r="E24" s="4" t="s">
        <v>72</v>
      </c>
      <c r="F24" s="4"/>
      <c r="G24" s="16">
        <f>G20</f>
        <v>369604</v>
      </c>
      <c r="H24" s="56"/>
    </row>
    <row r="25" spans="1:8" ht="12.75">
      <c r="A25" s="82" t="s">
        <v>82</v>
      </c>
      <c r="B25" s="83"/>
      <c r="C25" s="61">
        <v>0</v>
      </c>
      <c r="D25" s="62" t="s">
        <v>74</v>
      </c>
      <c r="E25" s="83" t="s">
        <v>124</v>
      </c>
      <c r="F25" s="83"/>
      <c r="G25" s="61">
        <v>46700</v>
      </c>
      <c r="H25" s="63" t="s">
        <v>74</v>
      </c>
    </row>
    <row r="26" spans="1:11" ht="12.75">
      <c r="A26" s="84"/>
      <c r="B26" s="80"/>
      <c r="C26" s="61">
        <v>0</v>
      </c>
      <c r="D26" s="4"/>
      <c r="E26" s="83" t="s">
        <v>71</v>
      </c>
      <c r="F26" s="83"/>
      <c r="G26" s="61">
        <v>125620</v>
      </c>
      <c r="H26" s="58"/>
      <c r="K26" s="64"/>
    </row>
    <row r="27" spans="1:8" ht="12.75">
      <c r="A27" s="84"/>
      <c r="B27" s="80"/>
      <c r="C27" s="61">
        <v>0</v>
      </c>
      <c r="D27" s="4"/>
      <c r="E27" s="83" t="s">
        <v>125</v>
      </c>
      <c r="F27" s="83"/>
      <c r="G27" s="61">
        <v>0</v>
      </c>
      <c r="H27" s="58"/>
    </row>
    <row r="28" spans="1:8" ht="12.75">
      <c r="A28" s="84"/>
      <c r="B28" s="80"/>
      <c r="C28" s="61">
        <v>0</v>
      </c>
      <c r="D28" s="4"/>
      <c r="E28" s="83" t="s">
        <v>73</v>
      </c>
      <c r="F28" s="83"/>
      <c r="G28" s="61">
        <v>0</v>
      </c>
      <c r="H28" s="58"/>
    </row>
    <row r="29" spans="1:8" ht="12.75">
      <c r="A29" s="84"/>
      <c r="B29" s="80"/>
      <c r="C29" s="61">
        <v>0</v>
      </c>
      <c r="D29" s="4"/>
      <c r="E29" s="80"/>
      <c r="F29" s="80"/>
      <c r="G29" s="61">
        <v>0</v>
      </c>
      <c r="H29" s="58"/>
    </row>
    <row r="30" spans="1:8" ht="12.75">
      <c r="A30" s="84"/>
      <c r="B30" s="80"/>
      <c r="C30" s="61">
        <v>0</v>
      </c>
      <c r="D30" s="4"/>
      <c r="E30" s="80"/>
      <c r="F30" s="80"/>
      <c r="G30" s="61">
        <v>0</v>
      </c>
      <c r="H30" s="58"/>
    </row>
    <row r="31" spans="1:8" ht="12.75">
      <c r="A31" s="84" t="s">
        <v>84</v>
      </c>
      <c r="B31" s="80"/>
      <c r="C31" s="65">
        <v>0</v>
      </c>
      <c r="D31" s="57"/>
      <c r="E31" s="80" t="s">
        <v>83</v>
      </c>
      <c r="F31" s="80"/>
      <c r="G31" s="65">
        <v>13400</v>
      </c>
      <c r="H31" s="58"/>
    </row>
    <row r="32" spans="1:8" ht="12.75">
      <c r="A32" s="51" t="s">
        <v>70</v>
      </c>
      <c r="B32" s="4"/>
      <c r="C32" s="19">
        <f>SUM(C24:C31)</f>
        <v>672546</v>
      </c>
      <c r="D32" s="4"/>
      <c r="E32" s="4" t="s">
        <v>70</v>
      </c>
      <c r="F32" s="4"/>
      <c r="G32" s="27">
        <f>SUM(G24:G31)</f>
        <v>555324</v>
      </c>
      <c r="H32" s="56"/>
    </row>
    <row r="33" spans="1:8" ht="12.75">
      <c r="A33" s="59" t="s">
        <v>123</v>
      </c>
      <c r="B33" s="3"/>
      <c r="C33" s="3"/>
      <c r="D33" s="3"/>
      <c r="E33" s="3"/>
      <c r="F33" s="3"/>
      <c r="G33" s="66">
        <f>C32-G32</f>
        <v>117222</v>
      </c>
      <c r="H33" s="60"/>
    </row>
    <row r="34" ht="12.75">
      <c r="G34" s="6"/>
    </row>
    <row r="35" spans="1:8" ht="12.75">
      <c r="A35" s="71" t="s">
        <v>143</v>
      </c>
      <c r="B35" s="85"/>
      <c r="C35" s="85"/>
      <c r="D35" s="85"/>
      <c r="E35" s="85"/>
      <c r="F35" s="67" t="s">
        <v>134</v>
      </c>
      <c r="G35" s="86"/>
      <c r="H35" s="86"/>
    </row>
    <row r="36" spans="3:6" ht="12.75">
      <c r="C36" s="68"/>
      <c r="D36" s="68"/>
      <c r="E36" s="68"/>
      <c r="F36" s="68"/>
    </row>
    <row r="37" spans="1:12" ht="12.75">
      <c r="A37" t="s">
        <v>30</v>
      </c>
      <c r="B37" s="87" t="s">
        <v>135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 ht="12.7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  <row r="40" ht="12.75">
      <c r="A40" t="s">
        <v>126</v>
      </c>
    </row>
    <row r="41" spans="1:12" ht="12.75">
      <c r="A41" s="24" t="s">
        <v>86</v>
      </c>
      <c r="B41" s="25" t="s">
        <v>87</v>
      </c>
      <c r="C41" s="25" t="s">
        <v>88</v>
      </c>
      <c r="D41" s="25" t="s">
        <v>89</v>
      </c>
      <c r="E41" s="25" t="s">
        <v>90</v>
      </c>
      <c r="F41" s="25" t="s">
        <v>91</v>
      </c>
      <c r="G41" s="25" t="s">
        <v>92</v>
      </c>
      <c r="H41" s="25" t="s">
        <v>93</v>
      </c>
      <c r="I41" s="25" t="s">
        <v>94</v>
      </c>
      <c r="J41" s="25" t="s">
        <v>95</v>
      </c>
      <c r="K41" s="25" t="s">
        <v>96</v>
      </c>
      <c r="L41" s="26" t="s">
        <v>97</v>
      </c>
    </row>
    <row r="42" spans="1:12" ht="12.75">
      <c r="A42" s="51" t="s">
        <v>51</v>
      </c>
      <c r="B42" s="27">
        <f>$E3*HRSW!$B7</f>
        <v>11028</v>
      </c>
      <c r="C42" s="27">
        <f>$E3*HRSW!$B8</f>
        <v>15000</v>
      </c>
      <c r="D42" s="27">
        <f>$E3*HRSW!$B9</f>
        <v>3300</v>
      </c>
      <c r="E42" s="27">
        <f>$E3*HRSW!$B10</f>
        <v>0</v>
      </c>
      <c r="F42" s="27">
        <f>$E3*HRSW!$B11</f>
        <v>26274</v>
      </c>
      <c r="G42" s="27">
        <f>$E3*HRSW!$B12</f>
        <v>8052</v>
      </c>
      <c r="H42" s="27">
        <f>$E3*HRSW!$B13</f>
        <v>8958</v>
      </c>
      <c r="I42" s="27">
        <f>$E3*HRSW!$B14</f>
        <v>9606.000000000002</v>
      </c>
      <c r="J42" s="27">
        <f>$E3*HRSW!$B15</f>
        <v>0</v>
      </c>
      <c r="K42" s="27">
        <f>$E3*HRSW!$B16</f>
        <v>4500</v>
      </c>
      <c r="L42" s="28">
        <f>$E3*HRSW!$B17</f>
        <v>1842</v>
      </c>
    </row>
    <row r="43" spans="1:12" ht="12.75">
      <c r="A43" s="51" t="s">
        <v>52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29">
        <f>$E4*Durum!$B17</f>
        <v>0</v>
      </c>
    </row>
    <row r="44" spans="1:12" ht="12.75">
      <c r="A44" s="51" t="s">
        <v>53</v>
      </c>
      <c r="B44" s="19">
        <f>$E5*Barley!$B7</f>
        <v>6600</v>
      </c>
      <c r="C44" s="19">
        <f>$E5*Barley!$B8</f>
        <v>9400</v>
      </c>
      <c r="D44" s="19">
        <f>$E5*Barley!$B9</f>
        <v>2200</v>
      </c>
      <c r="E44" s="19">
        <f>$E5*Barley!$B10</f>
        <v>0</v>
      </c>
      <c r="F44" s="19">
        <f>$E5*Barley!$B11</f>
        <v>17196</v>
      </c>
      <c r="G44" s="19">
        <f>$E5*Barley!$B12</f>
        <v>6040</v>
      </c>
      <c r="H44" s="19">
        <f>$E5*Barley!$B13</f>
        <v>6612</v>
      </c>
      <c r="I44" s="19">
        <f>$E5*Barley!$B14</f>
        <v>6628</v>
      </c>
      <c r="J44" s="19">
        <f>$E5*Barley!$B15</f>
        <v>0</v>
      </c>
      <c r="K44" s="19">
        <f>$E5*Barley!$B16</f>
        <v>3000</v>
      </c>
      <c r="L44" s="29">
        <f>$E5*Barley!$B17</f>
        <v>1224</v>
      </c>
    </row>
    <row r="45" spans="1:12" ht="12.75">
      <c r="A45" s="51" t="s">
        <v>26</v>
      </c>
      <c r="B45" s="19">
        <f>$E6*Corn!$B7</f>
        <v>14768</v>
      </c>
      <c r="C45" s="19">
        <f>$E6*Corn!$B8</f>
        <v>4000</v>
      </c>
      <c r="D45" s="19">
        <f>$E6*Corn!$B9</f>
        <v>0</v>
      </c>
      <c r="E45" s="19">
        <f>$E6*Corn!$B10</f>
        <v>0</v>
      </c>
      <c r="F45" s="19">
        <f>$E6*Corn!$B11</f>
        <v>13646</v>
      </c>
      <c r="G45" s="19">
        <f>$E6*Corn!$B12</f>
        <v>5508</v>
      </c>
      <c r="H45" s="19">
        <f>$E6*Corn!$B13</f>
        <v>4732</v>
      </c>
      <c r="I45" s="19">
        <f>$E6*Corn!$B14</f>
        <v>4094</v>
      </c>
      <c r="J45" s="19">
        <f>$E6*Corn!$B15</f>
        <v>4074</v>
      </c>
      <c r="K45" s="19">
        <f>$E6*Corn!$B16</f>
        <v>1500</v>
      </c>
      <c r="L45" s="29">
        <f>$E6*Corn!$B17</f>
        <v>1112</v>
      </c>
    </row>
    <row r="46" spans="1:12" ht="12.75">
      <c r="A46" s="51" t="s">
        <v>25</v>
      </c>
      <c r="B46" s="19">
        <f>$E7*Soyb!$B7</f>
        <v>55679.99999999999</v>
      </c>
      <c r="C46" s="19">
        <f>$E7*Soyb!$B8</f>
        <v>16000</v>
      </c>
      <c r="D46" s="19">
        <f>$E7*Soyb!$B9</f>
        <v>0</v>
      </c>
      <c r="E46" s="19">
        <f>$E7*Soyb!$B10</f>
        <v>5600</v>
      </c>
      <c r="F46" s="19">
        <f>$E7*Soyb!$B11</f>
        <v>3544</v>
      </c>
      <c r="G46" s="19">
        <f>$E7*Soyb!$B12</f>
        <v>12856</v>
      </c>
      <c r="H46" s="19">
        <f>$E7*Soyb!$B13</f>
        <v>11960</v>
      </c>
      <c r="I46" s="19">
        <f>$E7*Soyb!$B14</f>
        <v>13160</v>
      </c>
      <c r="J46" s="19">
        <f>$E7*Soyb!$B15</f>
        <v>0</v>
      </c>
      <c r="K46" s="19">
        <f>$E7*Soyb!$B16</f>
        <v>3800</v>
      </c>
      <c r="L46" s="29">
        <f>$E7*Soyb!$B17</f>
        <v>2608</v>
      </c>
    </row>
    <row r="47" spans="1:12" ht="12.75">
      <c r="A47" s="51" t="s">
        <v>85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29">
        <f>$E8*Drybean!$B17</f>
        <v>0</v>
      </c>
    </row>
    <row r="48" spans="1:12" ht="12.75">
      <c r="A48" s="51" t="s">
        <v>54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29">
        <f>$E9*Oil_SF!$B17</f>
        <v>0</v>
      </c>
    </row>
    <row r="49" spans="1:12" ht="12.75">
      <c r="A49" s="51" t="s">
        <v>55</v>
      </c>
      <c r="B49" s="19">
        <f>$E10*Conf_SF!$B7</f>
        <v>8820</v>
      </c>
      <c r="C49" s="19">
        <f>$E10*Conf_SF!$B8</f>
        <v>7000</v>
      </c>
      <c r="D49" s="19">
        <f>$E10*Conf_SF!$B9</f>
        <v>0</v>
      </c>
      <c r="E49" s="19">
        <f>$E10*Conf_SF!$B10</f>
        <v>2800</v>
      </c>
      <c r="F49" s="19">
        <f>$E10*Conf_SF!$B11</f>
        <v>6742</v>
      </c>
      <c r="G49" s="19">
        <f>$E10*Conf_SF!$B12</f>
        <v>4846</v>
      </c>
      <c r="H49" s="19">
        <f>$E10*Conf_SF!$B13</f>
        <v>3444</v>
      </c>
      <c r="I49" s="19">
        <f>$E10*Conf_SF!$B14</f>
        <v>3374</v>
      </c>
      <c r="J49" s="19">
        <f>$E10*Conf_SF!$B15</f>
        <v>869.9999999999999</v>
      </c>
      <c r="K49" s="19">
        <f>$E10*Conf_SF!$B16</f>
        <v>4700</v>
      </c>
      <c r="L49" s="29">
        <f>$E10*Conf_SF!$B17</f>
        <v>906</v>
      </c>
    </row>
    <row r="50" spans="1:12" ht="12.75">
      <c r="A50" s="51" t="s">
        <v>56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29">
        <f>$E11*Canola!$B17</f>
        <v>0</v>
      </c>
    </row>
    <row r="51" spans="1:12" ht="12.75">
      <c r="A51" s="51" t="s">
        <v>57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29">
        <f>$E12*Flax!$B17</f>
        <v>0</v>
      </c>
    </row>
    <row r="52" spans="1:12" ht="12.75">
      <c r="A52" s="51" t="s">
        <v>60</v>
      </c>
      <c r="B52" s="19">
        <f>$E13*Peas!$B7</f>
        <v>0</v>
      </c>
      <c r="C52" s="19">
        <f>$E13*Peas!$B8</f>
        <v>0</v>
      </c>
      <c r="D52" s="19">
        <f>$E13*Peas!$B9</f>
        <v>0</v>
      </c>
      <c r="E52" s="19">
        <f>$E13*Peas!$B10</f>
        <v>0</v>
      </c>
      <c r="F52" s="19">
        <f>$E13*Peas!$B11</f>
        <v>0</v>
      </c>
      <c r="G52" s="19">
        <f>$E13*Peas!$B12</f>
        <v>0</v>
      </c>
      <c r="H52" s="19">
        <f>$E13*Peas!$B13</f>
        <v>0</v>
      </c>
      <c r="I52" s="19">
        <f>$E13*Peas!$B14</f>
        <v>0</v>
      </c>
      <c r="J52" s="19">
        <f>$E13*Peas!$B15</f>
        <v>0</v>
      </c>
      <c r="K52" s="19">
        <f>$E13*Peas!$B16</f>
        <v>0</v>
      </c>
      <c r="L52" s="29">
        <f>$E13*Peas!$B17</f>
        <v>0</v>
      </c>
    </row>
    <row r="53" spans="1:12" ht="12.75">
      <c r="A53" s="51" t="s">
        <v>61</v>
      </c>
      <c r="B53" s="30">
        <f>$E14*Oats!$B7</f>
        <v>0</v>
      </c>
      <c r="C53" s="19">
        <f>$E14*Oats!$B8</f>
        <v>0</v>
      </c>
      <c r="D53" s="19">
        <f>$E14*Oats!$B9</f>
        <v>0</v>
      </c>
      <c r="E53" s="19">
        <f>$E14*Oats!$B10</f>
        <v>0</v>
      </c>
      <c r="F53" s="19">
        <f>$E14*Oats!$B11</f>
        <v>0</v>
      </c>
      <c r="G53" s="19">
        <f>$E14*Oats!$B12</f>
        <v>0</v>
      </c>
      <c r="H53" s="19">
        <f>$E14*Oats!$B13</f>
        <v>0</v>
      </c>
      <c r="I53" s="19">
        <f>$E14*Oats!$B14</f>
        <v>0</v>
      </c>
      <c r="J53" s="19">
        <f>$E14*Oats!$B15</f>
        <v>0</v>
      </c>
      <c r="K53" s="19">
        <f>$E14*Oats!$B16</f>
        <v>0</v>
      </c>
      <c r="L53" s="29">
        <f>$E14*Oats!$B17</f>
        <v>0</v>
      </c>
    </row>
    <row r="54" spans="1:12" ht="12.75">
      <c r="A54" s="51" t="s">
        <v>58</v>
      </c>
      <c r="B54" s="30">
        <f>$E15*Mustard!$B7</f>
        <v>0</v>
      </c>
      <c r="C54" s="30">
        <f>$E15*Mustard!$B8</f>
        <v>0</v>
      </c>
      <c r="D54" s="30">
        <f>$E15*Mustard!$B9</f>
        <v>0</v>
      </c>
      <c r="E54" s="30">
        <f>$E15*Mustard!$B10</f>
        <v>0</v>
      </c>
      <c r="F54" s="30">
        <f>$E15*Mustard!$B11</f>
        <v>0</v>
      </c>
      <c r="G54" s="30">
        <f>$E15*Mustard!$B12</f>
        <v>0</v>
      </c>
      <c r="H54" s="30">
        <f>$E15*Mustard!$B13</f>
        <v>0</v>
      </c>
      <c r="I54" s="30">
        <f>$E15*Mustard!$B14</f>
        <v>0</v>
      </c>
      <c r="J54" s="30">
        <f>$E15*Mustard!$B15</f>
        <v>0</v>
      </c>
      <c r="K54" s="30">
        <f>$E15*Mustard!$B16</f>
        <v>0</v>
      </c>
      <c r="L54" s="31">
        <f>$E15*Mustard!$B17</f>
        <v>0</v>
      </c>
    </row>
    <row r="55" spans="1:12" ht="12.75">
      <c r="A55" s="51" t="s">
        <v>59</v>
      </c>
      <c r="B55" s="30">
        <f>$E16*Buckwht!$B7</f>
        <v>0</v>
      </c>
      <c r="C55" s="30">
        <f>$E16*Buckwht!$B8</f>
        <v>0</v>
      </c>
      <c r="D55" s="30">
        <f>$E16*Buckwht!$B9</f>
        <v>0</v>
      </c>
      <c r="E55" s="30">
        <f>$E16*Buckwht!$B10</f>
        <v>0</v>
      </c>
      <c r="F55" s="30">
        <f>$E16*Buckwht!$B11</f>
        <v>0</v>
      </c>
      <c r="G55" s="30">
        <f>$E16*Buckwht!$B12</f>
        <v>0</v>
      </c>
      <c r="H55" s="30">
        <f>$E16*Buckwht!$B13</f>
        <v>0</v>
      </c>
      <c r="I55" s="30">
        <f>$E16*Buckwht!$B14</f>
        <v>0</v>
      </c>
      <c r="J55" s="30">
        <f>$E16*Buckwht!$B15</f>
        <v>0</v>
      </c>
      <c r="K55" s="30">
        <f>$E16*Buckwht!$B16</f>
        <v>0</v>
      </c>
      <c r="L55" s="31">
        <f>$E16*Buckwht!$B17</f>
        <v>0</v>
      </c>
    </row>
    <row r="56" spans="1:12" ht="12.75">
      <c r="A56" s="51" t="s">
        <v>62</v>
      </c>
      <c r="B56" s="30">
        <f>$E17*Millet!$B7</f>
        <v>0</v>
      </c>
      <c r="C56" s="30">
        <f>$E17*Millet!$B8</f>
        <v>0</v>
      </c>
      <c r="D56" s="30">
        <f>$E17*Millet!$B9</f>
        <v>0</v>
      </c>
      <c r="E56" s="30">
        <f>$E17*Millet!$B10</f>
        <v>0</v>
      </c>
      <c r="F56" s="30">
        <f>$E17*Millet!$B11</f>
        <v>0</v>
      </c>
      <c r="G56" s="30">
        <f>$E17*Millet!$B12</f>
        <v>0</v>
      </c>
      <c r="H56" s="30">
        <f>$E17*Millet!$B13</f>
        <v>0</v>
      </c>
      <c r="I56" s="30">
        <f>$E17*Millet!$B14</f>
        <v>0</v>
      </c>
      <c r="J56" s="30">
        <f>$E17*Millet!$B15</f>
        <v>0</v>
      </c>
      <c r="K56" s="30">
        <f>$E17*Millet!$B16</f>
        <v>0</v>
      </c>
      <c r="L56" s="31">
        <f>$E17*Millet!$B17</f>
        <v>0</v>
      </c>
    </row>
    <row r="57" spans="1:12" ht="12.75">
      <c r="A57" s="51" t="s">
        <v>63</v>
      </c>
      <c r="B57" s="30">
        <f>$E18*'Wint.Wht'!$B7</f>
        <v>0</v>
      </c>
      <c r="C57" s="30">
        <f>$E18*'Wint.Wht'!$B8</f>
        <v>0</v>
      </c>
      <c r="D57" s="30">
        <f>$E18*'Wint.Wht'!$B9</f>
        <v>0</v>
      </c>
      <c r="E57" s="30">
        <f>$E18*'Wint.Wht'!$B10</f>
        <v>0</v>
      </c>
      <c r="F57" s="30">
        <f>$E18*'Wint.Wht'!$B11</f>
        <v>0</v>
      </c>
      <c r="G57" s="30">
        <f>$E18*'Wint.Wht'!$B12</f>
        <v>0</v>
      </c>
      <c r="H57" s="30">
        <f>$E18*'Wint.Wht'!$B13</f>
        <v>0</v>
      </c>
      <c r="I57" s="30">
        <f>$E18*'Wint.Wht'!$B14</f>
        <v>0</v>
      </c>
      <c r="J57" s="30">
        <f>$E18*'Wint.Wht'!$B15</f>
        <v>0</v>
      </c>
      <c r="K57" s="30">
        <f>$E18*'Wint.Wht'!$B16</f>
        <v>0</v>
      </c>
      <c r="L57" s="31">
        <f>$E18*'Wint.Wht'!$B17</f>
        <v>0</v>
      </c>
    </row>
    <row r="58" spans="1:12" ht="12.75">
      <c r="A58" s="51" t="s">
        <v>64</v>
      </c>
      <c r="B58" s="30">
        <f>$E19*Rye!$B7</f>
        <v>0</v>
      </c>
      <c r="C58" s="30">
        <f>$E19*Rye!$B8</f>
        <v>0</v>
      </c>
      <c r="D58" s="30">
        <f>$E19*Rye!$B9</f>
        <v>0</v>
      </c>
      <c r="E58" s="30">
        <f>$E19*Rye!$B10</f>
        <v>0</v>
      </c>
      <c r="F58" s="30">
        <f>$E19*Rye!$B11</f>
        <v>0</v>
      </c>
      <c r="G58" s="30">
        <f>$E19*Rye!$B12</f>
        <v>0</v>
      </c>
      <c r="H58" s="30">
        <f>$E19*Rye!$B13</f>
        <v>0</v>
      </c>
      <c r="I58" s="30">
        <f>$E19*Rye!$B14</f>
        <v>0</v>
      </c>
      <c r="J58" s="30">
        <f>$E19*Rye!$B15</f>
        <v>0</v>
      </c>
      <c r="K58" s="30">
        <f>$E19*Rye!$B16</f>
        <v>0</v>
      </c>
      <c r="L58" s="31">
        <f>$E19*Rye!$B17</f>
        <v>0</v>
      </c>
    </row>
    <row r="59" spans="1:12" ht="12.75">
      <c r="A59" s="32" t="s">
        <v>81</v>
      </c>
      <c r="B59" s="20">
        <f aca="true" t="shared" si="4" ref="B59:L59">SUM(B42:B58)</f>
        <v>96896</v>
      </c>
      <c r="C59" s="20">
        <f t="shared" si="4"/>
        <v>51400</v>
      </c>
      <c r="D59" s="20">
        <f t="shared" si="4"/>
        <v>5500</v>
      </c>
      <c r="E59" s="20">
        <f t="shared" si="4"/>
        <v>8400</v>
      </c>
      <c r="F59" s="20">
        <f t="shared" si="4"/>
        <v>67402</v>
      </c>
      <c r="G59" s="20">
        <f t="shared" si="4"/>
        <v>37302</v>
      </c>
      <c r="H59" s="20">
        <f t="shared" si="4"/>
        <v>35706</v>
      </c>
      <c r="I59" s="20">
        <f t="shared" si="4"/>
        <v>36862</v>
      </c>
      <c r="J59" s="20">
        <f t="shared" si="4"/>
        <v>4944</v>
      </c>
      <c r="K59" s="20">
        <f t="shared" si="4"/>
        <v>17500</v>
      </c>
      <c r="L59" s="33">
        <f t="shared" si="4"/>
        <v>7692</v>
      </c>
    </row>
    <row r="60" spans="1:12" ht="12.75">
      <c r="A60" s="32" t="s">
        <v>98</v>
      </c>
      <c r="B60" s="20"/>
      <c r="C60" s="33"/>
      <c r="D60" s="34">
        <f>SUM(B59:L59)</f>
        <v>369604</v>
      </c>
      <c r="E60" s="21"/>
      <c r="F60" s="21"/>
      <c r="G60" s="21"/>
      <c r="H60" s="21"/>
      <c r="I60" s="21"/>
      <c r="J60" s="21"/>
      <c r="K60" s="21"/>
      <c r="L60" s="21"/>
    </row>
  </sheetData>
  <sheetProtection sheet="1"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2" t="s">
        <v>0</v>
      </c>
      <c r="C1" s="73" t="s">
        <v>30</v>
      </c>
    </row>
    <row r="2" spans="1:3" ht="12.75">
      <c r="A2" t="s">
        <v>29</v>
      </c>
      <c r="B2" s="9">
        <v>35</v>
      </c>
      <c r="C2" s="72"/>
    </row>
    <row r="3" spans="1:3" ht="12.75">
      <c r="A3" t="s">
        <v>147</v>
      </c>
      <c r="B3" s="12">
        <v>6.82</v>
      </c>
      <c r="C3" s="72"/>
    </row>
    <row r="4" spans="1:3" ht="12.75">
      <c r="A4" t="s">
        <v>28</v>
      </c>
      <c r="B4" s="2">
        <f>B2*B3</f>
        <v>238.70000000000002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18.38</v>
      </c>
      <c r="C7" s="72"/>
    </row>
    <row r="8" spans="1:3" ht="12.75">
      <c r="A8" s="1" t="s">
        <v>9</v>
      </c>
      <c r="B8" s="11">
        <v>25</v>
      </c>
      <c r="C8" s="72"/>
    </row>
    <row r="9" spans="1:3" ht="12.75">
      <c r="A9" s="1" t="s">
        <v>24</v>
      </c>
      <c r="B9" s="11">
        <v>5.5</v>
      </c>
      <c r="C9" s="72" t="s">
        <v>136</v>
      </c>
    </row>
    <row r="10" spans="1:3" ht="12.75">
      <c r="A10" s="1" t="s">
        <v>10</v>
      </c>
      <c r="B10" s="11">
        <v>0</v>
      </c>
      <c r="C10" s="72" t="s">
        <v>137</v>
      </c>
    </row>
    <row r="11" spans="1:3" ht="12.75">
      <c r="A11" s="1" t="s">
        <v>12</v>
      </c>
      <c r="B11" s="11">
        <v>43.79</v>
      </c>
      <c r="C11" s="72"/>
    </row>
    <row r="12" spans="1:3" ht="12.75">
      <c r="A12" s="1" t="s">
        <v>11</v>
      </c>
      <c r="B12" s="11">
        <v>13.42</v>
      </c>
      <c r="C12" s="72"/>
    </row>
    <row r="13" spans="1:3" ht="12.75">
      <c r="A13" s="1" t="s">
        <v>13</v>
      </c>
      <c r="B13" s="11">
        <v>14.93</v>
      </c>
      <c r="C13" s="72"/>
    </row>
    <row r="14" spans="1:3" ht="12.75">
      <c r="A14" s="1" t="s">
        <v>14</v>
      </c>
      <c r="B14" s="11">
        <v>16.01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3.07</v>
      </c>
      <c r="C17" s="72"/>
    </row>
    <row r="18" spans="1:3" ht="12.75">
      <c r="A18" t="s">
        <v>2</v>
      </c>
      <c r="B18" s="2">
        <f>SUM(B7:B17)</f>
        <v>147.59999999999997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6.59</v>
      </c>
      <c r="C21" s="72"/>
    </row>
    <row r="22" spans="1:3" ht="12.75">
      <c r="A22" s="1" t="s">
        <v>19</v>
      </c>
      <c r="B22" s="7">
        <v>18.6</v>
      </c>
      <c r="C22" s="72"/>
    </row>
    <row r="23" spans="1:3" ht="12.75">
      <c r="A23" s="1" t="s">
        <v>20</v>
      </c>
      <c r="B23" s="7">
        <v>10.53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92.82</v>
      </c>
      <c r="C25" s="72"/>
    </row>
    <row r="26" spans="2:3" ht="12.75" customHeight="1">
      <c r="B26" s="2"/>
      <c r="C26" s="72"/>
    </row>
    <row r="27" spans="1:3" ht="12.75">
      <c r="A27" t="s">
        <v>5</v>
      </c>
      <c r="B27" s="2">
        <f>B18+B25</f>
        <v>240.41999999999996</v>
      </c>
      <c r="C27" s="72"/>
    </row>
    <row r="28" spans="2:3" ht="12.75" customHeight="1">
      <c r="B28" s="2"/>
      <c r="C28" s="72"/>
    </row>
    <row r="29" spans="1:3" ht="12.75">
      <c r="A29" t="s">
        <v>32</v>
      </c>
      <c r="B29" s="2">
        <f>B4-B27</f>
        <v>-1.719999999999942</v>
      </c>
      <c r="C29" s="72"/>
    </row>
    <row r="30" spans="2:3" ht="12.75" customHeight="1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4.217142857142856</v>
      </c>
      <c r="C32" s="72"/>
    </row>
    <row r="33" spans="1:3" ht="12.75">
      <c r="A33" t="s">
        <v>23</v>
      </c>
      <c r="B33" s="2">
        <f>B25/B2</f>
        <v>2.6519999999999997</v>
      </c>
      <c r="C33" s="72"/>
    </row>
    <row r="34" spans="1:3" ht="12.75">
      <c r="A34" t="s">
        <v>27</v>
      </c>
      <c r="B34" s="2">
        <f>B27/B2</f>
        <v>6.869142857142856</v>
      </c>
      <c r="C34" s="72"/>
    </row>
  </sheetData>
  <sheetProtection sheet="1" objects="1" scenarios="1" selectLockedCells="1"/>
  <printOptions/>
  <pageMargins left="0.75" right="0.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2" t="s">
        <v>0</v>
      </c>
      <c r="C1" s="73" t="s">
        <v>30</v>
      </c>
    </row>
    <row r="2" spans="1:3" ht="12.75">
      <c r="A2" t="s">
        <v>29</v>
      </c>
      <c r="B2" s="9">
        <v>35</v>
      </c>
      <c r="C2" s="72"/>
    </row>
    <row r="3" spans="1:3" ht="12.75">
      <c r="A3" t="s">
        <v>147</v>
      </c>
      <c r="B3" s="12">
        <v>7.12</v>
      </c>
      <c r="C3" s="72" t="s">
        <v>152</v>
      </c>
    </row>
    <row r="4" spans="1:3" ht="12.75">
      <c r="A4" t="s">
        <v>28</v>
      </c>
      <c r="B4" s="2">
        <f>B2*B3</f>
        <v>249.20000000000002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19.69</v>
      </c>
      <c r="C7" s="72"/>
    </row>
    <row r="8" spans="1:3" ht="12.75">
      <c r="A8" s="1" t="s">
        <v>9</v>
      </c>
      <c r="B8" s="11">
        <v>25</v>
      </c>
      <c r="C8" s="72"/>
    </row>
    <row r="9" spans="1:3" ht="12.75">
      <c r="A9" s="1" t="s">
        <v>24</v>
      </c>
      <c r="B9" s="11">
        <v>5.5</v>
      </c>
      <c r="C9" s="72" t="s">
        <v>136</v>
      </c>
    </row>
    <row r="10" spans="1:3" ht="12.75">
      <c r="A10" s="1" t="s">
        <v>10</v>
      </c>
      <c r="B10" s="11">
        <v>0</v>
      </c>
      <c r="C10" s="72" t="s">
        <v>137</v>
      </c>
    </row>
    <row r="11" spans="1:3" ht="12.75">
      <c r="A11" s="1" t="s">
        <v>12</v>
      </c>
      <c r="B11" s="11">
        <v>43.79</v>
      </c>
      <c r="C11" s="72"/>
    </row>
    <row r="12" spans="1:3" ht="12.75">
      <c r="A12" s="1" t="s">
        <v>11</v>
      </c>
      <c r="B12" s="11">
        <v>15.19</v>
      </c>
      <c r="C12" s="72"/>
    </row>
    <row r="13" spans="1:3" ht="12.75">
      <c r="A13" s="1" t="s">
        <v>13</v>
      </c>
      <c r="B13" s="11">
        <v>14.93</v>
      </c>
      <c r="C13" s="72"/>
    </row>
    <row r="14" spans="1:3" ht="12.75">
      <c r="A14" s="1" t="s">
        <v>14</v>
      </c>
      <c r="B14" s="11">
        <v>16.01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3.14</v>
      </c>
      <c r="C17" s="72"/>
    </row>
    <row r="18" spans="1:3" ht="12.75">
      <c r="A18" t="s">
        <v>2</v>
      </c>
      <c r="B18" s="2">
        <f>SUM(B7:B17)</f>
        <v>150.74999999999997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6.59</v>
      </c>
      <c r="C21" s="72"/>
    </row>
    <row r="22" spans="1:3" ht="12.75">
      <c r="A22" s="1" t="s">
        <v>19</v>
      </c>
      <c r="B22" s="7">
        <v>18.6</v>
      </c>
      <c r="C22" s="72"/>
    </row>
    <row r="23" spans="1:3" ht="12.75">
      <c r="A23" s="1" t="s">
        <v>20</v>
      </c>
      <c r="B23" s="7">
        <v>10.53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92.82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243.56999999999996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5.630000000000052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4.307142857142856</v>
      </c>
      <c r="C32" s="72"/>
    </row>
    <row r="33" spans="1:3" ht="12.75">
      <c r="A33" t="s">
        <v>23</v>
      </c>
      <c r="B33" s="2">
        <f>B25/B2</f>
        <v>2.6519999999999997</v>
      </c>
      <c r="C33" s="72"/>
    </row>
    <row r="34" spans="1:3" ht="12.75">
      <c r="A34" t="s">
        <v>27</v>
      </c>
      <c r="B34" s="2">
        <f>B27/B2</f>
        <v>6.959142857142856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2" t="s">
        <v>0</v>
      </c>
      <c r="C1" s="74" t="s">
        <v>30</v>
      </c>
    </row>
    <row r="2" spans="1:3" ht="12.75">
      <c r="A2" t="s">
        <v>29</v>
      </c>
      <c r="B2" s="9">
        <v>56</v>
      </c>
      <c r="C2" s="72"/>
    </row>
    <row r="3" spans="1:3" ht="12.75">
      <c r="A3" t="s">
        <v>147</v>
      </c>
      <c r="B3" s="12">
        <v>5.19</v>
      </c>
      <c r="C3" s="72" t="s">
        <v>153</v>
      </c>
    </row>
    <row r="4" spans="1:3" ht="12.75">
      <c r="A4" t="s">
        <v>28</v>
      </c>
      <c r="B4" s="2">
        <f>B2*B3</f>
        <v>290.64000000000004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16.5</v>
      </c>
      <c r="C7" s="72"/>
    </row>
    <row r="8" spans="1:3" ht="12.75">
      <c r="A8" s="1" t="s">
        <v>9</v>
      </c>
      <c r="B8" s="11">
        <v>23.5</v>
      </c>
      <c r="C8" s="72"/>
    </row>
    <row r="9" spans="1:3" ht="12.75">
      <c r="A9" s="1" t="s">
        <v>24</v>
      </c>
      <c r="B9" s="11">
        <v>5.5</v>
      </c>
      <c r="C9" s="72" t="s">
        <v>136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42.99</v>
      </c>
      <c r="C11" s="72"/>
    </row>
    <row r="12" spans="1:3" ht="12.75">
      <c r="A12" s="1" t="s">
        <v>11</v>
      </c>
      <c r="B12" s="11">
        <v>15.1</v>
      </c>
      <c r="C12" s="72"/>
    </row>
    <row r="13" spans="1:3" ht="12.75">
      <c r="A13" s="1" t="s">
        <v>13</v>
      </c>
      <c r="B13" s="11">
        <v>16.53</v>
      </c>
      <c r="C13" s="72"/>
    </row>
    <row r="14" spans="1:3" ht="12.75">
      <c r="A14" s="1" t="s">
        <v>14</v>
      </c>
      <c r="B14" s="11">
        <v>16.57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3.06</v>
      </c>
      <c r="C17" s="72"/>
    </row>
    <row r="18" spans="1:3" ht="12.75">
      <c r="A18" t="s">
        <v>2</v>
      </c>
      <c r="B18" s="2">
        <f>SUM(B7:B17)</f>
        <v>147.25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6.96</v>
      </c>
      <c r="C21" s="72"/>
    </row>
    <row r="22" spans="1:3" ht="12.75">
      <c r="A22" s="1" t="s">
        <v>19</v>
      </c>
      <c r="B22" s="7">
        <v>19.6</v>
      </c>
      <c r="C22" s="72"/>
    </row>
    <row r="23" spans="1:3" ht="12.75">
      <c r="A23" s="1" t="s">
        <v>20</v>
      </c>
      <c r="B23" s="7">
        <v>11.06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94.72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241.97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48.670000000000044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2.6294642857142856</v>
      </c>
      <c r="C32" s="72"/>
    </row>
    <row r="33" spans="1:3" ht="12.75">
      <c r="A33" t="s">
        <v>23</v>
      </c>
      <c r="B33" s="2">
        <f>B25/B2</f>
        <v>1.6914285714285715</v>
      </c>
      <c r="C33" s="72"/>
    </row>
    <row r="34" spans="1:3" ht="12.75">
      <c r="A34" t="s">
        <v>27</v>
      </c>
      <c r="B34" s="2">
        <f>B27/B2</f>
        <v>4.320892857142857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2" t="s">
        <v>0</v>
      </c>
      <c r="C1" s="74" t="s">
        <v>30</v>
      </c>
    </row>
    <row r="2" spans="1:3" ht="12.75">
      <c r="A2" t="s">
        <v>29</v>
      </c>
      <c r="B2" s="9">
        <v>97</v>
      </c>
      <c r="C2" s="72"/>
    </row>
    <row r="3" spans="1:3" ht="12.75">
      <c r="A3" t="s">
        <v>147</v>
      </c>
      <c r="B3" s="12">
        <v>4</v>
      </c>
      <c r="C3" s="72"/>
    </row>
    <row r="4" spans="1:3" ht="12.75">
      <c r="A4" t="s">
        <v>28</v>
      </c>
      <c r="B4" s="2">
        <f>B2*B3</f>
        <v>388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73.84</v>
      </c>
      <c r="C7" s="72"/>
    </row>
    <row r="8" spans="1:3" ht="12.75">
      <c r="A8" s="1" t="s">
        <v>9</v>
      </c>
      <c r="B8" s="11">
        <v>20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68.23</v>
      </c>
      <c r="C11" s="72"/>
    </row>
    <row r="12" spans="1:3" ht="12.75">
      <c r="A12" s="1" t="s">
        <v>11</v>
      </c>
      <c r="B12" s="11">
        <v>27.54</v>
      </c>
      <c r="C12" s="72"/>
    </row>
    <row r="13" spans="1:3" ht="12.75">
      <c r="A13" s="1" t="s">
        <v>13</v>
      </c>
      <c r="B13" s="11">
        <v>23.66</v>
      </c>
      <c r="C13" s="72"/>
    </row>
    <row r="14" spans="1:3" ht="12.75">
      <c r="A14" s="1" t="s">
        <v>14</v>
      </c>
      <c r="B14" s="11">
        <v>20.47</v>
      </c>
      <c r="C14" s="72"/>
    </row>
    <row r="15" spans="1:3" ht="12.75">
      <c r="A15" s="1" t="s">
        <v>15</v>
      </c>
      <c r="B15" s="11">
        <v>20.37</v>
      </c>
      <c r="C15" s="72"/>
    </row>
    <row r="16" spans="1:3" ht="12.75">
      <c r="A16" s="1" t="s">
        <v>16</v>
      </c>
      <c r="B16" s="11">
        <v>7.5</v>
      </c>
      <c r="C16" s="72"/>
    </row>
    <row r="17" spans="1:3" ht="12.75">
      <c r="A17" s="1" t="s">
        <v>17</v>
      </c>
      <c r="B17" s="12">
        <v>5.56</v>
      </c>
      <c r="C17" s="72"/>
    </row>
    <row r="18" spans="1:3" ht="12.75">
      <c r="A18" t="s">
        <v>2</v>
      </c>
      <c r="B18" s="2">
        <f>SUM(B7:B17)</f>
        <v>267.17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8.9</v>
      </c>
      <c r="C21" s="72"/>
    </row>
    <row r="22" spans="1:3" ht="12.75">
      <c r="A22" s="1" t="s">
        <v>19</v>
      </c>
      <c r="B22" s="7">
        <v>29.68</v>
      </c>
      <c r="C22" s="72"/>
    </row>
    <row r="23" spans="1:3" ht="12.75">
      <c r="A23" s="1" t="s">
        <v>20</v>
      </c>
      <c r="B23" s="7">
        <v>16.41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112.09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379.26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8.740000000000009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2.7543298969072167</v>
      </c>
      <c r="C32" s="72"/>
    </row>
    <row r="33" spans="1:3" ht="12.75">
      <c r="A33" t="s">
        <v>23</v>
      </c>
      <c r="B33" s="2">
        <f>B25/B2</f>
        <v>1.1555670103092783</v>
      </c>
      <c r="C33" s="72"/>
    </row>
    <row r="34" spans="1:3" ht="12.75">
      <c r="A34" t="s">
        <v>27</v>
      </c>
      <c r="B34" s="2">
        <f>B27/B2</f>
        <v>3.9098969072164946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2" t="s">
        <v>0</v>
      </c>
      <c r="C1" s="74" t="s">
        <v>30</v>
      </c>
    </row>
    <row r="2" spans="1:3" ht="12.75">
      <c r="A2" t="s">
        <v>29</v>
      </c>
      <c r="B2" s="9">
        <v>28</v>
      </c>
      <c r="C2" s="72"/>
    </row>
    <row r="3" spans="1:3" ht="12.75">
      <c r="A3" t="s">
        <v>147</v>
      </c>
      <c r="B3" s="12">
        <v>10.95</v>
      </c>
      <c r="C3" s="72"/>
    </row>
    <row r="4" spans="1:3" ht="12.75">
      <c r="A4" t="s">
        <v>28</v>
      </c>
      <c r="B4" s="2">
        <f>B2*B3</f>
        <v>306.59999999999997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69.6</v>
      </c>
      <c r="C7" s="72" t="s">
        <v>154</v>
      </c>
    </row>
    <row r="8" spans="1:3" ht="12.75">
      <c r="A8" s="1" t="s">
        <v>9</v>
      </c>
      <c r="B8" s="11">
        <v>20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7</v>
      </c>
      <c r="C10" s="72" t="s">
        <v>138</v>
      </c>
    </row>
    <row r="11" spans="1:3" ht="12.75">
      <c r="A11" s="1" t="s">
        <v>12</v>
      </c>
      <c r="B11" s="11">
        <v>4.43</v>
      </c>
      <c r="C11" s="72"/>
    </row>
    <row r="12" spans="1:3" ht="12.75">
      <c r="A12" s="1" t="s">
        <v>11</v>
      </c>
      <c r="B12" s="11">
        <v>16.07</v>
      </c>
      <c r="C12" s="72"/>
    </row>
    <row r="13" spans="1:3" ht="12.75">
      <c r="A13" s="1" t="s">
        <v>13</v>
      </c>
      <c r="B13" s="11">
        <v>14.95</v>
      </c>
      <c r="C13" s="72"/>
    </row>
    <row r="14" spans="1:3" ht="12.75">
      <c r="A14" s="1" t="s">
        <v>14</v>
      </c>
      <c r="B14" s="11">
        <v>16.45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4.75</v>
      </c>
      <c r="C16" s="72"/>
    </row>
    <row r="17" spans="1:3" ht="12.75">
      <c r="A17" s="1" t="s">
        <v>17</v>
      </c>
      <c r="B17" s="12">
        <v>3.26</v>
      </c>
      <c r="C17" s="72"/>
    </row>
    <row r="18" spans="1:3" ht="12.75">
      <c r="A18" t="s">
        <v>2</v>
      </c>
      <c r="B18" s="2">
        <f>SUM(B7:B17)</f>
        <v>156.50999999999996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6.63</v>
      </c>
      <c r="C21" s="72"/>
    </row>
    <row r="22" spans="1:3" ht="12.75">
      <c r="A22" s="1" t="s">
        <v>19</v>
      </c>
      <c r="B22" s="7">
        <v>19.63</v>
      </c>
      <c r="C22" s="72"/>
    </row>
    <row r="23" spans="1:3" ht="12.75">
      <c r="A23" s="1" t="s">
        <v>20</v>
      </c>
      <c r="B23" s="7">
        <v>10.9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94.25999999999999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250.76999999999995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55.83000000000001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7</v>
      </c>
      <c r="C31" s="72"/>
    </row>
    <row r="32" spans="1:3" ht="12.75">
      <c r="A32" s="1" t="s">
        <v>22</v>
      </c>
      <c r="B32" s="2">
        <f>B18/B2</f>
        <v>5.589642857142856</v>
      </c>
      <c r="C32" s="72"/>
    </row>
    <row r="33" spans="1:3" ht="12.75">
      <c r="A33" t="s">
        <v>23</v>
      </c>
      <c r="B33" s="2">
        <f>B25/B2</f>
        <v>3.366428571428571</v>
      </c>
      <c r="C33" s="72"/>
    </row>
    <row r="34" spans="1:3" ht="12.75">
      <c r="A34" t="s">
        <v>27</v>
      </c>
      <c r="B34" s="2">
        <f>B27/B2</f>
        <v>8.956071428571427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2" t="s">
        <v>0</v>
      </c>
      <c r="C1" s="74" t="s">
        <v>30</v>
      </c>
    </row>
    <row r="2" spans="1:3" ht="12.75">
      <c r="A2" t="s">
        <v>29</v>
      </c>
      <c r="B2" s="9">
        <v>1400</v>
      </c>
      <c r="C2" s="72"/>
    </row>
    <row r="3" spans="1:3" ht="12.75">
      <c r="A3" t="s">
        <v>147</v>
      </c>
      <c r="B3" s="10">
        <v>0.31</v>
      </c>
      <c r="C3" s="72"/>
    </row>
    <row r="4" spans="1:3" ht="12.75">
      <c r="A4" t="s">
        <v>28</v>
      </c>
      <c r="B4" s="2">
        <f>B2*B3</f>
        <v>434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45</v>
      </c>
      <c r="C7" s="72"/>
    </row>
    <row r="8" spans="1:3" ht="12.75">
      <c r="A8" s="1" t="s">
        <v>9</v>
      </c>
      <c r="B8" s="11">
        <v>45.3</v>
      </c>
      <c r="C8" s="72" t="s">
        <v>139</v>
      </c>
    </row>
    <row r="9" spans="1:3" ht="12.75">
      <c r="A9" s="1" t="s">
        <v>24</v>
      </c>
      <c r="B9" s="11">
        <v>0</v>
      </c>
      <c r="C9" s="72" t="s">
        <v>145</v>
      </c>
    </row>
    <row r="10" spans="1:3" ht="12.75">
      <c r="A10" s="1" t="s">
        <v>10</v>
      </c>
      <c r="B10" s="11">
        <v>0</v>
      </c>
      <c r="C10" s="72"/>
    </row>
    <row r="11" spans="1:3" ht="12.75">
      <c r="A11" s="1" t="s">
        <v>12</v>
      </c>
      <c r="B11" s="11">
        <v>32.41</v>
      </c>
      <c r="C11" s="72"/>
    </row>
    <row r="12" spans="1:3" ht="12.75">
      <c r="A12" s="1" t="s">
        <v>11</v>
      </c>
      <c r="B12" s="11">
        <v>27.12</v>
      </c>
      <c r="C12" s="72"/>
    </row>
    <row r="13" spans="1:3" ht="12.75">
      <c r="A13" s="1" t="s">
        <v>13</v>
      </c>
      <c r="B13" s="11">
        <v>20.37</v>
      </c>
      <c r="C13" s="72"/>
    </row>
    <row r="14" spans="1:3" ht="12.75">
      <c r="A14" s="1" t="s">
        <v>14</v>
      </c>
      <c r="B14" s="11">
        <v>20.73</v>
      </c>
      <c r="C14" s="72"/>
    </row>
    <row r="15" spans="1:3" ht="12.75">
      <c r="A15" s="1" t="s">
        <v>15</v>
      </c>
      <c r="B15" s="11">
        <v>0</v>
      </c>
      <c r="C15" s="72"/>
    </row>
    <row r="16" spans="1:3" ht="12.75">
      <c r="A16" s="1" t="s">
        <v>16</v>
      </c>
      <c r="B16" s="11">
        <v>12.75</v>
      </c>
      <c r="C16" s="72"/>
    </row>
    <row r="17" spans="1:3" ht="12.75">
      <c r="A17" s="1" t="s">
        <v>17</v>
      </c>
      <c r="B17" s="12">
        <v>4.33</v>
      </c>
      <c r="C17" s="72"/>
    </row>
    <row r="18" spans="1:3" ht="12.75">
      <c r="A18" t="s">
        <v>2</v>
      </c>
      <c r="B18" s="2">
        <f>SUM(B7:B17)</f>
        <v>208.01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7.71</v>
      </c>
      <c r="C21" s="72"/>
    </row>
    <row r="22" spans="1:3" ht="12.75">
      <c r="A22" s="1" t="s">
        <v>19</v>
      </c>
      <c r="B22" s="7">
        <v>25.81</v>
      </c>
      <c r="C22" s="72"/>
    </row>
    <row r="23" spans="1:3" ht="12.75">
      <c r="A23" s="1" t="s">
        <v>20</v>
      </c>
      <c r="B23" s="7">
        <v>14.62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105.24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313.25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120.75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0.14857857142857142</v>
      </c>
      <c r="C32" s="72"/>
    </row>
    <row r="33" spans="1:3" ht="12.75">
      <c r="A33" t="s">
        <v>23</v>
      </c>
      <c r="B33" s="13">
        <f>B25/B2</f>
        <v>0.07517142857142857</v>
      </c>
      <c r="C33" s="72"/>
    </row>
    <row r="34" spans="1:3" ht="12.75">
      <c r="A34" t="s">
        <v>27</v>
      </c>
      <c r="B34" s="13">
        <f>B27/B2</f>
        <v>0.22375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2" t="s">
        <v>0</v>
      </c>
      <c r="C1" s="74" t="s">
        <v>30</v>
      </c>
    </row>
    <row r="2" spans="1:3" ht="12.75">
      <c r="A2" t="s">
        <v>29</v>
      </c>
      <c r="B2" s="9">
        <v>1480</v>
      </c>
      <c r="C2" s="72"/>
    </row>
    <row r="3" spans="1:3" ht="12.75">
      <c r="A3" t="s">
        <v>147</v>
      </c>
      <c r="B3" s="10">
        <v>0.211</v>
      </c>
      <c r="C3" s="72"/>
    </row>
    <row r="4" spans="1:3" ht="12.75">
      <c r="A4" t="s">
        <v>28</v>
      </c>
      <c r="B4" s="2">
        <f>B2*B3</f>
        <v>312.28</v>
      </c>
      <c r="C4" s="72"/>
    </row>
    <row r="5" ht="12.75">
      <c r="C5" s="72"/>
    </row>
    <row r="6" spans="1:3" ht="12.75">
      <c r="A6" t="s">
        <v>1</v>
      </c>
      <c r="C6" s="72"/>
    </row>
    <row r="7" spans="1:3" ht="12.75">
      <c r="A7" s="1" t="s">
        <v>8</v>
      </c>
      <c r="B7" s="11">
        <v>31.24</v>
      </c>
      <c r="C7" s="75" t="s">
        <v>144</v>
      </c>
    </row>
    <row r="8" spans="1:3" ht="12.75">
      <c r="A8" s="1" t="s">
        <v>9</v>
      </c>
      <c r="B8" s="11">
        <v>32.9</v>
      </c>
      <c r="C8" s="72"/>
    </row>
    <row r="9" spans="1:3" ht="12.75">
      <c r="A9" s="1" t="s">
        <v>24</v>
      </c>
      <c r="B9" s="11">
        <v>0</v>
      </c>
      <c r="C9" s="72"/>
    </row>
    <row r="10" spans="1:3" ht="12.75">
      <c r="A10" s="1" t="s">
        <v>10</v>
      </c>
      <c r="B10" s="11">
        <v>7</v>
      </c>
      <c r="C10" s="72" t="s">
        <v>140</v>
      </c>
    </row>
    <row r="11" spans="1:3" ht="12.75">
      <c r="A11" s="1" t="s">
        <v>12</v>
      </c>
      <c r="B11" s="11">
        <v>34.77</v>
      </c>
      <c r="C11" s="72"/>
    </row>
    <row r="12" spans="1:3" ht="12.75">
      <c r="A12" s="1" t="s">
        <v>11</v>
      </c>
      <c r="B12" s="11">
        <v>15.02</v>
      </c>
      <c r="C12" s="72"/>
    </row>
    <row r="13" spans="1:3" ht="12.75">
      <c r="A13" s="1" t="s">
        <v>13</v>
      </c>
      <c r="B13" s="11">
        <v>17.29</v>
      </c>
      <c r="C13" s="72"/>
    </row>
    <row r="14" spans="1:3" ht="12.75">
      <c r="A14" s="1" t="s">
        <v>14</v>
      </c>
      <c r="B14" s="11">
        <v>16.9</v>
      </c>
      <c r="C14" s="72"/>
    </row>
    <row r="15" spans="1:3" ht="12.75">
      <c r="A15" s="1" t="s">
        <v>15</v>
      </c>
      <c r="B15" s="11">
        <v>4.44</v>
      </c>
      <c r="C15" s="72"/>
    </row>
    <row r="16" spans="1:3" ht="12.75">
      <c r="A16" s="1" t="s">
        <v>16</v>
      </c>
      <c r="B16" s="11">
        <v>15.5</v>
      </c>
      <c r="C16" s="72"/>
    </row>
    <row r="17" spans="1:3" ht="12.75">
      <c r="A17" s="1" t="s">
        <v>17</v>
      </c>
      <c r="B17" s="12">
        <v>3.72</v>
      </c>
      <c r="C17" s="72"/>
    </row>
    <row r="18" spans="1:3" ht="12.75">
      <c r="A18" t="s">
        <v>2</v>
      </c>
      <c r="B18" s="2">
        <f>SUM(B7:B17)</f>
        <v>178.78</v>
      </c>
      <c r="C18" s="72"/>
    </row>
    <row r="19" spans="2:3" ht="12.75">
      <c r="B19" s="2"/>
      <c r="C19" s="72"/>
    </row>
    <row r="20" spans="1:3" ht="12.75">
      <c r="A20" t="s">
        <v>3</v>
      </c>
      <c r="B20" s="2"/>
      <c r="C20" s="72"/>
    </row>
    <row r="21" spans="1:3" ht="12.75">
      <c r="A21" s="1" t="s">
        <v>18</v>
      </c>
      <c r="B21" s="7">
        <v>7.28</v>
      </c>
      <c r="C21" s="72"/>
    </row>
    <row r="22" spans="1:3" ht="12.75">
      <c r="A22" s="1" t="s">
        <v>19</v>
      </c>
      <c r="B22" s="7">
        <v>21.25</v>
      </c>
      <c r="C22" s="72"/>
    </row>
    <row r="23" spans="1:3" ht="12.75">
      <c r="A23" s="1" t="s">
        <v>20</v>
      </c>
      <c r="B23" s="7">
        <v>12.46</v>
      </c>
      <c r="C23" s="72"/>
    </row>
    <row r="24" spans="1:3" ht="12.75">
      <c r="A24" s="1" t="s">
        <v>21</v>
      </c>
      <c r="B24" s="8">
        <v>57.1</v>
      </c>
      <c r="C24" s="72"/>
    </row>
    <row r="25" spans="1:3" ht="12.75">
      <c r="A25" t="s">
        <v>4</v>
      </c>
      <c r="B25" s="2">
        <f>SUM(B21:B24)</f>
        <v>98.09</v>
      </c>
      <c r="C25" s="72"/>
    </row>
    <row r="26" spans="2:3" ht="12.75">
      <c r="B26" s="2"/>
      <c r="C26" s="72"/>
    </row>
    <row r="27" spans="1:3" ht="12.75">
      <c r="A27" t="s">
        <v>5</v>
      </c>
      <c r="B27" s="2">
        <f>B18+B25</f>
        <v>276.87</v>
      </c>
      <c r="C27" s="72"/>
    </row>
    <row r="28" spans="2:3" ht="12.75">
      <c r="B28" s="2"/>
      <c r="C28" s="72"/>
    </row>
    <row r="29" spans="1:3" ht="12.75">
      <c r="A29" t="s">
        <v>32</v>
      </c>
      <c r="B29" s="2">
        <f>B4-B27</f>
        <v>35.40999999999997</v>
      </c>
      <c r="C29" s="72"/>
    </row>
    <row r="30" spans="2:3" ht="12.75">
      <c r="B30" s="2"/>
      <c r="C30" s="72"/>
    </row>
    <row r="31" spans="1:3" ht="12.75">
      <c r="A31" t="s">
        <v>6</v>
      </c>
      <c r="B31" s="23" t="s">
        <v>38</v>
      </c>
      <c r="C31" s="72"/>
    </row>
    <row r="32" spans="1:3" ht="12.75">
      <c r="A32" s="1" t="s">
        <v>22</v>
      </c>
      <c r="B32" s="13">
        <f>B18/B2</f>
        <v>0.1207972972972973</v>
      </c>
      <c r="C32" s="72"/>
    </row>
    <row r="33" spans="1:3" ht="12.75">
      <c r="A33" t="s">
        <v>23</v>
      </c>
      <c r="B33" s="13">
        <f>B25/B2</f>
        <v>0.06627702702702704</v>
      </c>
      <c r="C33" s="72"/>
    </row>
    <row r="34" spans="1:3" ht="12.75">
      <c r="A34" t="s">
        <v>27</v>
      </c>
      <c r="B34" s="13">
        <f>B27/B2</f>
        <v>0.18707432432432433</v>
      </c>
      <c r="C34" s="72"/>
    </row>
  </sheetData>
  <sheetProtection sheet="1" objects="1" scenarios="1" selectLockedCells="1"/>
  <printOptions/>
  <pageMargins left="0.7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Paulann Haakenson</cp:lastModifiedBy>
  <cp:lastPrinted>2009-12-11T22:45:59Z</cp:lastPrinted>
  <dcterms:created xsi:type="dcterms:W3CDTF">2005-01-10T15:34:54Z</dcterms:created>
  <dcterms:modified xsi:type="dcterms:W3CDTF">2013-12-12T22:26:28Z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