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Spr.Wheat" sheetId="3" r:id="rId3"/>
    <sheet name="Durum" sheetId="4" r:id="rId4"/>
    <sheet name="Barley" sheetId="5" r:id="rId5"/>
    <sheet name="Corn" sheetId="6" r:id="rId6"/>
    <sheet name="Oil_SF" sheetId="7" r:id="rId7"/>
    <sheet name="Soyb" sheetId="8" r:id="rId8"/>
    <sheet name="Flax" sheetId="9" r:id="rId9"/>
    <sheet name="Oats" sheetId="10" r:id="rId10"/>
    <sheet name="Peas" sheetId="11" r:id="rId11"/>
    <sheet name="Millet" sheetId="12" r:id="rId12"/>
    <sheet name="Buckwht" sheetId="13" r:id="rId13"/>
    <sheet name="Rye" sheetId="14" r:id="rId14"/>
    <sheet name="Green_Fallow" sheetId="15" r:id="rId15"/>
  </sheets>
  <definedNames>
    <definedName name="_xlnm.Print_Area" localSheetId="1">'Cashflow'!$A$1:$I$48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<sst xmlns="http://schemas.openxmlformats.org/spreadsheetml/2006/main" count="503" uniqueCount="138">
  <si>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</si>
  <si>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</si>
  <si>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</si>
  <si>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</si>
  <si>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</si>
  <si>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</si>
  <si>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</si>
  <si>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</si>
  <si>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</si>
  <si>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-Crop Insurance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</si>
  <si>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</si>
  <si>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</si>
  <si>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</si>
  <si>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</si>
  <si>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</si>
  <si>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</si>
  <si>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</si>
  <si>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</si>
  <si>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</si>
  <si>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</si>
  <si>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</si>
  <si>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</si>
  <si>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</si>
  <si>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</si>
  <si>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</si>
  <si>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</si>
  <si>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</si>
  <si>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</si>
  <si>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RETURN TO LABOR &amp; MGMT</t>
  </si>
  <si>
    <t>(lb) :</t>
  </si>
  <si>
    <t>CASHFLOW SUMMARY</t>
  </si>
  <si>
    <t>Durum</t>
  </si>
  <si>
    <t>Barley</t>
  </si>
  <si>
    <t>Oil_SF</t>
  </si>
  <si>
    <t>Flax</t>
  </si>
  <si>
    <t>Buckwht</t>
  </si>
  <si>
    <t>Peas</t>
  </si>
  <si>
    <t>Oats</t>
  </si>
  <si>
    <t>Millet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</si>
  <si>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</si>
  <si>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</si>
  <si>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</si>
  <si>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</si>
  <si>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</si>
  <si>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</si>
  <si>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</si>
  <si>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</si>
  <si>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</si>
  <si>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</si>
  <si>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</si>
  <si>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</si>
  <si>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</si>
  <si>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</si>
  <si>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</si>
  <si>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</si>
  <si>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</si>
  <si>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</si>
  <si>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</si>
  <si>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</si>
  <si>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</si>
  <si>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&lt;select crops from menu below&gt;</t>
  </si>
  <si>
    <t>Crop</t>
  </si>
  <si>
    <t>Seed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</si>
  <si>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</si>
  <si>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</si>
  <si>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</si>
  <si>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</si>
  <si>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</si>
  <si>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</si>
  <si>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</si>
  <si>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</si>
  <si>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</si>
  <si>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</si>
  <si>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</si>
  <si>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</si>
  <si>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</si>
  <si>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</si>
  <si>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</si>
  <si>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</si>
  <si>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</si>
  <si>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</si>
  <si>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</si>
  <si>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</si>
  <si>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</si>
  <si>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</si>
  <si>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</si>
  <si>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</si>
  <si>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</si>
  <si>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</si>
  <si>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</si>
  <si>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>Summary of Direct Costs</t>
  </si>
  <si>
    <r>
      <t xml:space="preserve">Projected 2007 </t>
    </r>
    <r>
      <rPr>
        <b/>
        <i/>
        <sz val="12"/>
        <rFont val="Arial"/>
        <family val="2"/>
      </rPr>
      <t>Organic</t>
    </r>
    <r>
      <rPr>
        <b/>
        <sz val="12"/>
        <rFont val="Arial"/>
        <family val="0"/>
      </rPr>
      <t xml:space="preserve"> Crop Budgets,  South Central North Dakota</t>
    </r>
  </si>
  <si>
    <t>Green Fallow</t>
  </si>
  <si>
    <t>Spring Wheat</t>
  </si>
  <si>
    <t>ORGANIC GREEN FALLOW</t>
  </si>
  <si>
    <t>ORGANIC SPRING WHEAT</t>
  </si>
  <si>
    <t xml:space="preserve">  Market Price</t>
  </si>
  <si>
    <t>ORGANIC DURUM</t>
  </si>
  <si>
    <t>ORGANIC BARLEY</t>
  </si>
  <si>
    <t>Feed Barley</t>
  </si>
  <si>
    <t>ORGANIC CORN</t>
  </si>
  <si>
    <t>Feed Corn Grain</t>
  </si>
  <si>
    <t>ORGANIC OIL SUNFLOWER</t>
  </si>
  <si>
    <t>ORGANIC SOYBEANS</t>
  </si>
  <si>
    <t>Food quality price, livestock feed price is about $11.50</t>
  </si>
  <si>
    <t>ORGANIC FLAX</t>
  </si>
  <si>
    <t>Mkt yield is net elevator dockage, but before cleanout</t>
  </si>
  <si>
    <t>ORGANIC OATS</t>
  </si>
  <si>
    <t>ORGANIC FIELD PEAS</t>
  </si>
  <si>
    <t>Food quality price, livestock feed price is about $.10/lb</t>
  </si>
  <si>
    <t>ORGANIC MILLET</t>
  </si>
  <si>
    <t>ORGANIC BUCKWHEAT</t>
  </si>
  <si>
    <t>ORGANIC RYE</t>
  </si>
  <si>
    <t>Sweet clover is underseeded in the previous crop</t>
  </si>
  <si>
    <t>but the seed cost is included in this budget.  There are</t>
  </si>
  <si>
    <t>several other crops that can be used as soil building</t>
  </si>
  <si>
    <t>green manure crops, but legumes are generally</t>
  </si>
  <si>
    <t>preferred.</t>
  </si>
  <si>
    <t xml:space="preserve"> -Hauling to Market</t>
  </si>
  <si>
    <t>250 miles @ $3.00 per loaded mile</t>
  </si>
  <si>
    <t>Market</t>
  </si>
  <si>
    <t>Market  Revenue</t>
  </si>
  <si>
    <t>Hauling</t>
  </si>
  <si>
    <t xml:space="preserve">the whole farm cashflow.  This worksheet consists of three tables.  The first table lists the market  </t>
  </si>
  <si>
    <t>Food quality.</t>
  </si>
  <si>
    <t>Food quality</t>
  </si>
  <si>
    <t xml:space="preserve">           NDSU Crop Budget Regions</t>
  </si>
  <si>
    <t>Chemical fertilizer and pesticide cannot be used to treat a nutrient deficiency or subdue a pest problem.</t>
  </si>
  <si>
    <t xml:space="preserve">selection.  The crop rotation must provide fertility and minimize the risk of pest and grain quality problems.  </t>
  </si>
  <si>
    <t>Scroll down to view map of regions</t>
  </si>
  <si>
    <t>Under organic production it is usually not realistic to use individual crop profitability as the main criteria for crop</t>
  </si>
  <si>
    <t xml:space="preserve">last crop tab if all of the crop tabs are not visible.  The budgets are only a guide.  Please enter your own </t>
  </si>
  <si>
    <t>numbers.  Refer to the crop budget publication or the PDF file on the NDSU website for a full explanation.</t>
  </si>
  <si>
    <t xml:space="preserve">rooted with deep-rooted.  The same crop is never be grown back to back.  Also, crops that have seeds that </t>
  </si>
  <si>
    <t>In general, early seeded crops are rotated with late seeded crops, grasses with broadleaves, and shallow-</t>
  </si>
  <si>
    <t>cannot be sorted from one another typically should not be grown back to back.  The organic producer must be</t>
  </si>
  <si>
    <t>proactive to avoid pest problems. The principle rule is to rotate crops to break pest cycles.  Also, rotations</t>
  </si>
  <si>
    <t>with a green manure fallow every 3rd, 4th or 5th year are common.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</si>
</sst>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" xfId="0" applyFill="1" applyBorder="1" applyAlignment="1">
      <alignment horizontal="center"/>
    </xf>
    <xf numFmtId="168" fontId="4" fillId="0" borderId="0" xfId="15" applyNumberFormat="1" applyFont="1" applyAlignment="1" applyProtection="1">
      <alignment/>
      <protection locked="0"/>
    </xf>
    <xf numFmtId="168" fontId="4" fillId="0" borderId="1" xfId="15" applyNumberFormat="1" applyFont="1" applyBorder="1" applyAlignment="1" applyProtection="1">
      <alignment/>
      <protection locked="0"/>
    </xf>
    <xf numFmtId="168" fontId="0" fillId="0" borderId="5" xfId="15" applyNumberFormat="1" applyBorder="1" applyAlignment="1">
      <alignment/>
    </xf>
    <xf numFmtId="168" fontId="0" fillId="0" borderId="9" xfId="15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9</xdr:col>
      <xdr:colOff>457200</xdr:colOff>
      <xdr:row>57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5943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71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72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131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132</v>
      </c>
      <c r="B7" s="48"/>
      <c r="C7" s="48"/>
      <c r="D7" s="48"/>
      <c r="E7" s="48"/>
      <c r="F7" s="48"/>
      <c r="G7" s="48"/>
      <c r="H7" s="48"/>
    </row>
    <row r="8" spans="1:8" ht="12.75">
      <c r="A8" s="20"/>
      <c r="B8" s="48"/>
      <c r="C8" s="48"/>
      <c r="D8" s="48"/>
      <c r="E8" s="48"/>
      <c r="F8" s="48"/>
      <c r="G8" s="48"/>
      <c r="H8" s="48"/>
    </row>
    <row r="9" spans="1:8" ht="12.75">
      <c r="A9" s="47" t="s">
        <v>73</v>
      </c>
      <c r="B9" s="49"/>
      <c r="C9" s="49"/>
      <c r="D9" s="48"/>
      <c r="E9" s="48"/>
      <c r="F9" s="48"/>
      <c r="G9" s="48"/>
      <c r="H9" s="48"/>
    </row>
    <row r="10" spans="1:8" ht="12.75">
      <c r="A10" s="20" t="s">
        <v>74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123</v>
      </c>
      <c r="B11" s="48"/>
      <c r="C11" s="48"/>
      <c r="D11" s="48"/>
      <c r="E11" s="48"/>
      <c r="F11" s="48"/>
      <c r="G11" s="48"/>
      <c r="H11" s="48"/>
    </row>
    <row r="12" spans="1:8" ht="12.75">
      <c r="A12" s="20" t="s">
        <v>75</v>
      </c>
      <c r="B12" s="48"/>
      <c r="C12" s="48"/>
      <c r="D12" s="48"/>
      <c r="E12" s="48"/>
      <c r="F12" s="48"/>
      <c r="G12" s="48"/>
      <c r="H12" s="48"/>
    </row>
    <row r="13" spans="1:8" ht="12.75">
      <c r="A13" s="20" t="s">
        <v>76</v>
      </c>
      <c r="B13" s="48"/>
      <c r="C13" s="48"/>
      <c r="D13" s="48"/>
      <c r="E13" s="48"/>
      <c r="F13" s="48"/>
      <c r="G13" s="48"/>
      <c r="H13" s="48"/>
    </row>
    <row r="14" spans="1:8" ht="12.75">
      <c r="A14" s="20" t="s">
        <v>77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78</v>
      </c>
      <c r="B15" s="48"/>
      <c r="C15" s="48"/>
      <c r="E15" s="48"/>
      <c r="F15" s="48"/>
      <c r="G15" s="48"/>
      <c r="H15" s="48"/>
    </row>
    <row r="16" spans="1:8" ht="12.75">
      <c r="A16" s="20" t="s">
        <v>79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80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81</v>
      </c>
      <c r="B18" s="48"/>
      <c r="C18" s="48"/>
      <c r="D18" s="48"/>
      <c r="E18" s="48"/>
      <c r="F18" s="48"/>
      <c r="G18" s="48"/>
      <c r="H18" s="48"/>
    </row>
    <row r="20" spans="1:8" ht="12.75">
      <c r="A20" s="47" t="s">
        <v>82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130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128</v>
      </c>
      <c r="B22" s="48"/>
      <c r="C22" s="48"/>
      <c r="D22" s="48"/>
      <c r="E22" s="48"/>
      <c r="F22" s="48"/>
      <c r="G22" s="48"/>
      <c r="H22" s="48"/>
    </row>
    <row r="23" spans="1:8" ht="12.75">
      <c r="A23" s="20" t="s">
        <v>127</v>
      </c>
      <c r="B23" s="48"/>
      <c r="C23" s="48"/>
      <c r="D23" s="48"/>
      <c r="E23" s="48"/>
      <c r="F23" s="48"/>
      <c r="G23" s="48"/>
      <c r="H23" s="48"/>
    </row>
    <row r="24" spans="1:8" ht="12.75">
      <c r="A24" s="20" t="s">
        <v>134</v>
      </c>
      <c r="B24" s="48"/>
      <c r="C24" s="48"/>
      <c r="D24" s="48"/>
      <c r="E24" s="48"/>
      <c r="F24" s="48"/>
      <c r="G24" s="48"/>
      <c r="H24" s="48"/>
    </row>
    <row r="25" ht="12.75">
      <c r="A25" s="20" t="s">
        <v>133</v>
      </c>
    </row>
    <row r="26" ht="12.75" customHeight="1">
      <c r="A26" s="20" t="s">
        <v>135</v>
      </c>
    </row>
    <row r="27" ht="12.75">
      <c r="A27" s="20" t="s">
        <v>136</v>
      </c>
    </row>
    <row r="28" ht="12.75">
      <c r="A28" s="20" t="s">
        <v>137</v>
      </c>
    </row>
    <row r="29" spans="1:8" ht="12.75">
      <c r="A29" s="20"/>
      <c r="B29" s="45"/>
      <c r="C29" s="45"/>
      <c r="D29" s="45"/>
      <c r="E29" s="45"/>
      <c r="F29" s="45"/>
      <c r="G29" s="45"/>
      <c r="H29" s="45"/>
    </row>
    <row r="30" spans="1:8" ht="12.75">
      <c r="A30" s="45" t="s">
        <v>83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45"/>
      <c r="B32" s="45"/>
      <c r="C32" s="45"/>
      <c r="D32" s="63" t="s">
        <v>129</v>
      </c>
      <c r="E32" s="63"/>
      <c r="F32" s="63"/>
      <c r="G32" s="63"/>
      <c r="H32" s="45"/>
    </row>
    <row r="33" spans="1:1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23.25">
      <c r="A35" s="45"/>
      <c r="B35" s="60" t="s">
        <v>126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 sheet="1" objects="1" scenarios="1"/>
  <mergeCells count="3">
    <mergeCell ref="A1:J1"/>
    <mergeCell ref="A2:J2"/>
    <mergeCell ref="D32:G3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107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42</v>
      </c>
      <c r="C2" s="67"/>
      <c r="D2" s="67"/>
      <c r="E2" s="67"/>
      <c r="F2" s="67"/>
      <c r="G2" s="67"/>
    </row>
    <row r="3" spans="1:7" ht="12.75">
      <c r="A3" t="s">
        <v>96</v>
      </c>
      <c r="B3" s="12">
        <v>4</v>
      </c>
      <c r="C3" s="67" t="s">
        <v>125</v>
      </c>
      <c r="D3" s="67"/>
      <c r="E3" s="67"/>
      <c r="F3" s="67"/>
      <c r="G3" s="67"/>
    </row>
    <row r="4" spans="1:7" ht="12.75">
      <c r="A4" t="s">
        <v>24</v>
      </c>
      <c r="B4" s="2">
        <f>B2*B3</f>
        <v>168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16.88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6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14.05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11.27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25.2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3.03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76.43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6.36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13.68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8.51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57.55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133.98000000000002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34.01999999999998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1.819761904761905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1.3702380952380953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3.1900000000000004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108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1260</v>
      </c>
      <c r="C2" s="67"/>
      <c r="D2" s="67"/>
      <c r="E2" s="67"/>
      <c r="F2" s="67"/>
      <c r="G2" s="67"/>
    </row>
    <row r="3" spans="1:7" ht="12.75">
      <c r="A3" t="s">
        <v>96</v>
      </c>
      <c r="B3" s="12">
        <v>0.14</v>
      </c>
      <c r="C3" s="67" t="s">
        <v>109</v>
      </c>
      <c r="D3" s="67"/>
      <c r="E3" s="67"/>
      <c r="F3" s="67"/>
      <c r="G3" s="67"/>
    </row>
    <row r="4" spans="1:7" ht="12.75">
      <c r="A4" t="s">
        <v>24</v>
      </c>
      <c r="B4" s="2">
        <f>B2*B3</f>
        <v>176.4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34.5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4.8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15.36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12.45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17.64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1.5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3.56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89.81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6.39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14.94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9.12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59.449999999999996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149.26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27.140000000000015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0.07127777777777777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0.04718253968253968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0.11846031746031745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110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1050</v>
      </c>
      <c r="C2" s="67"/>
      <c r="D2" s="67"/>
      <c r="E2" s="67"/>
      <c r="F2" s="67"/>
      <c r="G2" s="67"/>
    </row>
    <row r="3" spans="1:7" ht="12.75">
      <c r="A3" t="s">
        <v>96</v>
      </c>
      <c r="B3" s="10">
        <v>0.11</v>
      </c>
      <c r="C3" s="67"/>
      <c r="D3" s="67"/>
      <c r="E3" s="67"/>
      <c r="F3" s="67"/>
      <c r="G3" s="67"/>
    </row>
    <row r="4" spans="1:7" ht="12.75">
      <c r="A4" t="s">
        <v>24</v>
      </c>
      <c r="B4" s="2">
        <f>B2*B3</f>
        <v>115.5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7.5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0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13.27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10.96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14.7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1.92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48.35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6.11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13.17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8.17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56.45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104.80000000000001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10.699999999999989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13">
        <f>B15/B2</f>
        <v>0.046047619047619046</v>
      </c>
      <c r="C29" s="67"/>
      <c r="D29" s="67"/>
      <c r="E29" s="67"/>
      <c r="F29" s="67"/>
      <c r="G29" s="67"/>
    </row>
    <row r="30" spans="1:7" ht="12.75">
      <c r="A30" t="s">
        <v>20</v>
      </c>
      <c r="B30" s="13">
        <f>B22/B2</f>
        <v>0.05376190476190477</v>
      </c>
      <c r="C30" s="67"/>
      <c r="D30" s="67"/>
      <c r="E30" s="67"/>
      <c r="F30" s="67"/>
      <c r="G30" s="67"/>
    </row>
    <row r="31" spans="1:7" ht="12.75">
      <c r="A31" t="s">
        <v>23</v>
      </c>
      <c r="B31" s="13">
        <f>B24/B2</f>
        <v>0.09980952380952382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111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630</v>
      </c>
      <c r="C2" s="67"/>
      <c r="D2" s="67"/>
      <c r="E2" s="67"/>
      <c r="F2" s="67"/>
      <c r="G2" s="67"/>
    </row>
    <row r="3" spans="1:7" ht="12.75">
      <c r="A3" t="s">
        <v>96</v>
      </c>
      <c r="B3" s="10">
        <v>0.18</v>
      </c>
      <c r="C3" s="67"/>
      <c r="D3" s="67"/>
      <c r="E3" s="67"/>
      <c r="F3" s="67"/>
      <c r="G3" s="67"/>
    </row>
    <row r="4" spans="1:7" ht="12.75">
      <c r="A4" t="s">
        <v>24</v>
      </c>
      <c r="B4" s="2">
        <f>B2*B3</f>
        <v>113.39999999999999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19.2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0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14.41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11.73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8.82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2.23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56.39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6.22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13.81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8.74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57.77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114.16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-0.7600000000000051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29</v>
      </c>
      <c r="C28" s="67"/>
      <c r="D28" s="67"/>
      <c r="E28" s="67"/>
      <c r="F28" s="67"/>
      <c r="G28" s="67"/>
    </row>
    <row r="29" spans="1:7" ht="12.75">
      <c r="A29" s="1" t="s">
        <v>19</v>
      </c>
      <c r="B29" s="13">
        <f>B15/B2</f>
        <v>0.08950793650793651</v>
      </c>
      <c r="C29" s="67"/>
      <c r="D29" s="67"/>
      <c r="E29" s="67"/>
      <c r="F29" s="67"/>
      <c r="G29" s="67"/>
    </row>
    <row r="30" spans="1:7" ht="12.75">
      <c r="A30" t="s">
        <v>20</v>
      </c>
      <c r="B30" s="13">
        <f>B22/B2</f>
        <v>0.09169841269841271</v>
      </c>
      <c r="C30" s="67"/>
      <c r="D30" s="67"/>
      <c r="E30" s="67"/>
      <c r="F30" s="67"/>
      <c r="G30" s="67"/>
    </row>
    <row r="31" spans="1:7" ht="12.75">
      <c r="A31" t="s">
        <v>23</v>
      </c>
      <c r="B31" s="13">
        <f>B24/B2</f>
        <v>0.1812063492063492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112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27</v>
      </c>
      <c r="C2" s="67"/>
      <c r="D2" s="67"/>
      <c r="E2" s="67"/>
      <c r="F2" s="67"/>
      <c r="G2" s="67"/>
    </row>
    <row r="3" spans="1:7" ht="12.75">
      <c r="A3" t="s">
        <v>96</v>
      </c>
      <c r="B3" s="12">
        <v>4.3</v>
      </c>
      <c r="C3" s="67"/>
      <c r="D3" s="67"/>
      <c r="E3" s="67"/>
      <c r="F3" s="67"/>
      <c r="G3" s="67"/>
    </row>
    <row r="4" spans="1:7" ht="12.75">
      <c r="A4" t="s">
        <v>24</v>
      </c>
      <c r="B4" s="2">
        <f>B2*B3</f>
        <v>116.1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9.1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6.1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14.09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11.3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24.65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2.69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67.93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6.28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13.65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8.6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57.53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125.46000000000001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-9.360000000000014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2.5159259259259263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2.1307407407407406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4.646666666666667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94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0</v>
      </c>
      <c r="C2" s="67" t="s">
        <v>113</v>
      </c>
      <c r="D2" s="67"/>
      <c r="E2" s="67"/>
      <c r="F2" s="67"/>
      <c r="G2" s="67"/>
    </row>
    <row r="3" spans="1:7" ht="12.75">
      <c r="A3" t="s">
        <v>26</v>
      </c>
      <c r="B3" s="12">
        <v>0</v>
      </c>
      <c r="C3" s="67" t="s">
        <v>114</v>
      </c>
      <c r="D3" s="67"/>
      <c r="E3" s="67"/>
      <c r="F3" s="67"/>
      <c r="G3" s="67"/>
    </row>
    <row r="4" spans="1:7" ht="12.75">
      <c r="A4" t="s">
        <v>24</v>
      </c>
      <c r="B4" s="2">
        <f>B2*B3</f>
        <v>0</v>
      </c>
      <c r="C4" s="67" t="s">
        <v>115</v>
      </c>
      <c r="D4" s="67"/>
      <c r="E4" s="67"/>
      <c r="F4" s="67"/>
      <c r="G4" s="67"/>
    </row>
    <row r="5" spans="3:7" ht="12.75">
      <c r="C5" s="67" t="s">
        <v>116</v>
      </c>
      <c r="D5" s="67"/>
      <c r="E5" s="67"/>
      <c r="F5" s="67"/>
      <c r="G5" s="67"/>
    </row>
    <row r="6" spans="1:7" ht="12.75">
      <c r="A6" t="s">
        <v>1</v>
      </c>
      <c r="C6" s="67" t="s">
        <v>117</v>
      </c>
      <c r="D6" s="67"/>
      <c r="E6" s="67"/>
      <c r="F6" s="67"/>
      <c r="G6" s="67"/>
    </row>
    <row r="7" spans="1:7" ht="12.75">
      <c r="A7" s="1" t="s">
        <v>8</v>
      </c>
      <c r="B7" s="11">
        <v>15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0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8.7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4.13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0</v>
      </c>
      <c r="C12" s="68"/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1.15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28.979999999999997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4.78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6.17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4.28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44.230000000000004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73.21000000000001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-73.21000000000001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</sheetData>
  <sheetProtection sheet="1" objects="1" scenarios="1" selectLockedCells="1"/>
  <mergeCells count="27">
    <mergeCell ref="C1:G1"/>
    <mergeCell ref="C2:G2"/>
    <mergeCell ref="C3:G3"/>
    <mergeCell ref="C4:G4"/>
    <mergeCell ref="C8:G8"/>
    <mergeCell ref="C5:G5"/>
    <mergeCell ref="C6:G6"/>
    <mergeCell ref="C7:G7"/>
    <mergeCell ref="C9:G9"/>
    <mergeCell ref="C10:G10"/>
    <mergeCell ref="C11:G11"/>
    <mergeCell ref="C13:G13"/>
    <mergeCell ref="C21:G21"/>
    <mergeCell ref="C14:G14"/>
    <mergeCell ref="C15:G15"/>
    <mergeCell ref="C16:G16"/>
    <mergeCell ref="C17:G17"/>
    <mergeCell ref="C26:G26"/>
    <mergeCell ref="C27:G27"/>
    <mergeCell ref="C12:G12"/>
    <mergeCell ref="C22:G22"/>
    <mergeCell ref="C23:G23"/>
    <mergeCell ref="C24:G24"/>
    <mergeCell ref="C25:G25"/>
    <mergeCell ref="C18:G18"/>
    <mergeCell ref="C19:G19"/>
    <mergeCell ref="C20:G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E3" sqref="E3"/>
    </sheetView>
  </sheetViews>
  <sheetFormatPr defaultColWidth="9.140625" defaultRowHeight="12.75"/>
  <cols>
    <col min="1" max="1" width="11.7109375" style="0" customWidth="1"/>
    <col min="2" max="8" width="9.7109375" style="0" customWidth="1"/>
  </cols>
  <sheetData>
    <row r="1" spans="1:8" ht="12.75">
      <c r="A1" s="21"/>
      <c r="B1" s="22" t="s">
        <v>120</v>
      </c>
      <c r="C1" s="22" t="s">
        <v>42</v>
      </c>
      <c r="D1" s="43" t="s">
        <v>84</v>
      </c>
      <c r="E1" s="23" t="s">
        <v>50</v>
      </c>
      <c r="F1" s="22" t="s">
        <v>54</v>
      </c>
      <c r="G1" s="22" t="s">
        <v>55</v>
      </c>
      <c r="H1" s="22" t="s">
        <v>45</v>
      </c>
    </row>
    <row r="2" spans="1:8" ht="12.75">
      <c r="A2" s="16" t="s">
        <v>40</v>
      </c>
      <c r="B2" s="16" t="s">
        <v>41</v>
      </c>
      <c r="C2" s="16" t="s">
        <v>43</v>
      </c>
      <c r="D2" s="51" t="s">
        <v>85</v>
      </c>
      <c r="E2" s="17" t="s">
        <v>51</v>
      </c>
      <c r="F2" s="16" t="s">
        <v>51</v>
      </c>
      <c r="G2" s="16" t="s">
        <v>51</v>
      </c>
      <c r="H2" s="16" t="s">
        <v>44</v>
      </c>
    </row>
    <row r="3" spans="1:8" ht="12.75">
      <c r="A3" s="4" t="s">
        <v>93</v>
      </c>
      <c r="B3" s="50">
        <f>'Spr.Wheat'!B4</f>
        <v>178.5</v>
      </c>
      <c r="C3" s="50">
        <f>'Spr.Wheat'!B15</f>
        <v>70.47000000000001</v>
      </c>
      <c r="D3" s="15">
        <f>B3-C3</f>
        <v>108.02999999999999</v>
      </c>
      <c r="E3" s="24">
        <v>400</v>
      </c>
      <c r="F3" s="25">
        <f aca="true" t="shared" si="0" ref="F3:F13">B3*E3</f>
        <v>71400</v>
      </c>
      <c r="G3" s="25">
        <f aca="true" t="shared" si="1" ref="G3:G13">E3*C3</f>
        <v>28188.000000000004</v>
      </c>
      <c r="H3" s="25">
        <f>F3-G3</f>
        <v>43212</v>
      </c>
    </row>
    <row r="4" spans="1:8" ht="12.75">
      <c r="A4" s="4" t="s">
        <v>31</v>
      </c>
      <c r="B4" s="50">
        <f>Durum!B4</f>
        <v>175</v>
      </c>
      <c r="C4" s="50">
        <f>Durum!B15</f>
        <v>69.11999999999999</v>
      </c>
      <c r="D4" s="15">
        <f aca="true" t="shared" si="2" ref="D4:D13">B4-C4</f>
        <v>105.88000000000001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3">F4-G4</f>
        <v>0</v>
      </c>
    </row>
    <row r="5" spans="1:8" ht="12.75">
      <c r="A5" s="4" t="s">
        <v>32</v>
      </c>
      <c r="B5" s="50">
        <f>Barley!B4</f>
        <v>175.5</v>
      </c>
      <c r="C5" s="50">
        <f>Barley!B15</f>
        <v>74.2</v>
      </c>
      <c r="D5" s="15">
        <f t="shared" si="2"/>
        <v>101.3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22</v>
      </c>
      <c r="B6" s="50">
        <f>Corn!B4</f>
        <v>354</v>
      </c>
      <c r="C6" s="50">
        <f>Corn!B15</f>
        <v>158.53</v>
      </c>
      <c r="D6" s="15">
        <f t="shared" si="2"/>
        <v>195.47</v>
      </c>
      <c r="E6" s="24">
        <v>100</v>
      </c>
      <c r="F6" s="25">
        <f t="shared" si="0"/>
        <v>35400</v>
      </c>
      <c r="G6" s="25">
        <f t="shared" si="1"/>
        <v>15853</v>
      </c>
      <c r="H6" s="25">
        <f t="shared" si="3"/>
        <v>19547</v>
      </c>
    </row>
    <row r="7" spans="1:8" ht="12.75">
      <c r="A7" s="4" t="s">
        <v>33</v>
      </c>
      <c r="B7" s="50">
        <f>Oil_SF!B4</f>
        <v>232.5</v>
      </c>
      <c r="C7" s="50">
        <f>Oil_SF!B15</f>
        <v>77.3</v>
      </c>
      <c r="D7" s="15">
        <f>B7-C7</f>
        <v>155.2</v>
      </c>
      <c r="E7" s="24">
        <v>0</v>
      </c>
      <c r="F7" s="25">
        <f>B7*E7</f>
        <v>0</v>
      </c>
      <c r="G7" s="25">
        <f>E7*C7</f>
        <v>0</v>
      </c>
      <c r="H7" s="25">
        <f>F7-G7</f>
        <v>0</v>
      </c>
    </row>
    <row r="8" spans="1:8" ht="12.75">
      <c r="A8" s="4" t="s">
        <v>21</v>
      </c>
      <c r="B8" s="50">
        <f>Soyb!B4</f>
        <v>273.59999999999997</v>
      </c>
      <c r="C8" s="50">
        <f>Soyb!B15</f>
        <v>100.53</v>
      </c>
      <c r="D8" s="15">
        <f t="shared" si="2"/>
        <v>173.06999999999996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34</v>
      </c>
      <c r="B9" s="50">
        <f>Flax!B4</f>
        <v>192.5</v>
      </c>
      <c r="C9" s="50">
        <f>Flax!B15</f>
        <v>75.57</v>
      </c>
      <c r="D9" s="15">
        <f>B9-C9</f>
        <v>116.93</v>
      </c>
      <c r="E9" s="24">
        <v>300</v>
      </c>
      <c r="F9" s="25">
        <f>B9*E9</f>
        <v>57750</v>
      </c>
      <c r="G9" s="25">
        <f>E9*C9</f>
        <v>22670.999999999996</v>
      </c>
      <c r="H9" s="25">
        <f>F9-G9</f>
        <v>35079</v>
      </c>
    </row>
    <row r="10" spans="1:8" ht="12.75">
      <c r="A10" s="4" t="s">
        <v>37</v>
      </c>
      <c r="B10" s="50">
        <f>Oats!B4</f>
        <v>168</v>
      </c>
      <c r="C10" s="50">
        <f>Oats!B15</f>
        <v>76.43</v>
      </c>
      <c r="D10" s="15">
        <f>B10-C10</f>
        <v>91.57</v>
      </c>
      <c r="E10" s="24">
        <v>0</v>
      </c>
      <c r="F10" s="25">
        <f>B10*E10</f>
        <v>0</v>
      </c>
      <c r="G10" s="25">
        <f>E10*C10</f>
        <v>0</v>
      </c>
      <c r="H10" s="25">
        <f>F10-G10</f>
        <v>0</v>
      </c>
    </row>
    <row r="11" spans="1:8" ht="12.75">
      <c r="A11" s="4" t="s">
        <v>36</v>
      </c>
      <c r="B11" s="50">
        <f>Peas!B4</f>
        <v>176.4</v>
      </c>
      <c r="C11" s="50">
        <f>Peas!B15</f>
        <v>89.81</v>
      </c>
      <c r="D11" s="15">
        <f t="shared" si="2"/>
        <v>86.59</v>
      </c>
      <c r="E11" s="24">
        <v>100</v>
      </c>
      <c r="F11" s="25">
        <f t="shared" si="0"/>
        <v>17640</v>
      </c>
      <c r="G11" s="25">
        <f t="shared" si="1"/>
        <v>8981</v>
      </c>
      <c r="H11" s="25">
        <f t="shared" si="3"/>
        <v>8659</v>
      </c>
    </row>
    <row r="12" spans="1:8" ht="12.75">
      <c r="A12" s="4" t="s">
        <v>38</v>
      </c>
      <c r="B12" s="50">
        <f>Millet!B4</f>
        <v>115.5</v>
      </c>
      <c r="C12" s="50">
        <f>Millet!B15</f>
        <v>48.35</v>
      </c>
      <c r="D12" s="15">
        <f>B12-C12</f>
        <v>67.15</v>
      </c>
      <c r="E12" s="24">
        <v>0</v>
      </c>
      <c r="F12" s="25">
        <f>B12*E12</f>
        <v>0</v>
      </c>
      <c r="G12" s="25">
        <f>E12*C12</f>
        <v>0</v>
      </c>
      <c r="H12" s="25">
        <f>F12-G12</f>
        <v>0</v>
      </c>
    </row>
    <row r="13" spans="1:8" ht="12.75">
      <c r="A13" s="4" t="s">
        <v>35</v>
      </c>
      <c r="B13" s="50">
        <f>Buckwht!B4</f>
        <v>113.39999999999999</v>
      </c>
      <c r="C13" s="50">
        <f>Buckwht!B15</f>
        <v>56.39</v>
      </c>
      <c r="D13" s="15">
        <f t="shared" si="2"/>
        <v>57.00999999999999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39</v>
      </c>
      <c r="B14" s="50">
        <f>Rye!B4</f>
        <v>116.1</v>
      </c>
      <c r="C14" s="50">
        <f>Rye!B15</f>
        <v>67.93</v>
      </c>
      <c r="D14" s="18">
        <f>B14-C14</f>
        <v>48.16999999999999</v>
      </c>
      <c r="E14" s="24">
        <v>300</v>
      </c>
      <c r="F14" s="25">
        <f>B14*E14</f>
        <v>34830</v>
      </c>
      <c r="G14" s="25">
        <f>E14*C14</f>
        <v>20379.000000000004</v>
      </c>
      <c r="H14" s="25">
        <f>F14-G14</f>
        <v>14450.999999999996</v>
      </c>
    </row>
    <row r="15" spans="1:8" ht="12.75">
      <c r="A15" s="56" t="s">
        <v>92</v>
      </c>
      <c r="B15" s="50">
        <f>Green_Fallow!B4</f>
        <v>0</v>
      </c>
      <c r="C15" s="50">
        <f>Green_Fallow!B15</f>
        <v>28.979999999999997</v>
      </c>
      <c r="D15" s="18">
        <f>B15-C15</f>
        <v>-28.979999999999997</v>
      </c>
      <c r="E15" s="24">
        <v>400</v>
      </c>
      <c r="F15" s="25">
        <f>B15*E15</f>
        <v>0</v>
      </c>
      <c r="G15" s="25">
        <f>E15*C15</f>
        <v>11591.999999999998</v>
      </c>
      <c r="H15" s="25">
        <f>F15-G15</f>
        <v>-11591.999999999998</v>
      </c>
    </row>
    <row r="16" spans="1:8" ht="12.75">
      <c r="A16" s="14" t="s">
        <v>56</v>
      </c>
      <c r="B16" s="14"/>
      <c r="C16" s="14"/>
      <c r="D16" s="14"/>
      <c r="E16" s="26">
        <f>SUM(E3:E15)</f>
        <v>1600</v>
      </c>
      <c r="F16" s="26">
        <f>SUM(F3:F15)</f>
        <v>217020</v>
      </c>
      <c r="G16" s="26">
        <f>SUM(G3:G15)</f>
        <v>107664</v>
      </c>
      <c r="H16" s="26">
        <f>SUM(H3:H15)</f>
        <v>109356</v>
      </c>
    </row>
    <row r="17" spans="1:7" ht="12.75">
      <c r="A17" s="4"/>
      <c r="B17" s="4"/>
      <c r="C17" s="4"/>
      <c r="D17" s="4"/>
      <c r="E17" s="18"/>
      <c r="F17" s="18"/>
      <c r="G17" s="18"/>
    </row>
    <row r="18" spans="1:8" ht="12.75">
      <c r="A18" s="3"/>
      <c r="B18" s="3"/>
      <c r="C18" s="64" t="s">
        <v>30</v>
      </c>
      <c r="D18" s="64"/>
      <c r="E18" s="64"/>
      <c r="F18" s="3"/>
      <c r="G18" s="3"/>
      <c r="H18" s="3"/>
    </row>
    <row r="19" spans="1:8" ht="12.75">
      <c r="A19" s="19" t="s">
        <v>52</v>
      </c>
      <c r="B19" s="19"/>
      <c r="C19" s="19"/>
      <c r="D19" s="20"/>
      <c r="E19" s="19" t="s">
        <v>53</v>
      </c>
      <c r="F19" s="19"/>
      <c r="G19" s="19"/>
      <c r="H19" s="3"/>
    </row>
    <row r="20" spans="1:7" ht="12.75">
      <c r="A20" t="s">
        <v>121</v>
      </c>
      <c r="C20" s="27">
        <f>F16</f>
        <v>217020</v>
      </c>
      <c r="E20" t="s">
        <v>47</v>
      </c>
      <c r="G20" s="27">
        <f>G16</f>
        <v>107664</v>
      </c>
    </row>
    <row r="21" spans="1:8" ht="12.75">
      <c r="A21" t="s">
        <v>57</v>
      </c>
      <c r="C21" s="28">
        <v>10400</v>
      </c>
      <c r="D21" s="1" t="s">
        <v>49</v>
      </c>
      <c r="E21" t="s">
        <v>87</v>
      </c>
      <c r="G21" s="52">
        <v>21000</v>
      </c>
      <c r="H21" s="1" t="s">
        <v>49</v>
      </c>
    </row>
    <row r="22" spans="1:8" ht="12.75">
      <c r="A22" t="s">
        <v>59</v>
      </c>
      <c r="C22" s="29">
        <v>0</v>
      </c>
      <c r="D22" s="1" t="s">
        <v>49</v>
      </c>
      <c r="E22" t="s">
        <v>46</v>
      </c>
      <c r="G22" s="52">
        <v>46400</v>
      </c>
      <c r="H22" s="1" t="s">
        <v>49</v>
      </c>
    </row>
    <row r="23" spans="1:8" ht="12.75">
      <c r="A23" t="s">
        <v>45</v>
      </c>
      <c r="C23" s="27">
        <f>SUM(C20:C22)</f>
        <v>227420</v>
      </c>
      <c r="E23" t="s">
        <v>88</v>
      </c>
      <c r="G23" s="52">
        <v>0</v>
      </c>
      <c r="H23" s="1" t="s">
        <v>49</v>
      </c>
    </row>
    <row r="24" spans="5:8" ht="12.75">
      <c r="E24" t="s">
        <v>48</v>
      </c>
      <c r="G24" s="52">
        <v>0</v>
      </c>
      <c r="H24" s="1" t="s">
        <v>49</v>
      </c>
    </row>
    <row r="25" spans="5:8" ht="12.75">
      <c r="E25" t="s">
        <v>58</v>
      </c>
      <c r="G25" s="53">
        <v>7000</v>
      </c>
      <c r="H25" s="1" t="s">
        <v>49</v>
      </c>
    </row>
    <row r="26" spans="5:7" ht="13.5" thickBot="1">
      <c r="E26" t="s">
        <v>45</v>
      </c>
      <c r="G26" s="54">
        <f>SUM(G20:G25)</f>
        <v>182064</v>
      </c>
    </row>
    <row r="27" spans="1:8" ht="13.5" thickBot="1">
      <c r="A27" s="3" t="s">
        <v>86</v>
      </c>
      <c r="B27" s="3"/>
      <c r="C27" s="3"/>
      <c r="D27" s="3"/>
      <c r="E27" s="3"/>
      <c r="F27" s="3"/>
      <c r="G27" s="55">
        <f>C23-G26</f>
        <v>45356</v>
      </c>
      <c r="H27" s="3"/>
    </row>
    <row r="28" spans="3:7" ht="12.75">
      <c r="C28" s="65" t="s">
        <v>60</v>
      </c>
      <c r="D28" s="65"/>
      <c r="E28" s="65"/>
      <c r="F28" s="65"/>
      <c r="G28" s="6"/>
    </row>
    <row r="29" spans="3:6" ht="12.75">
      <c r="C29" s="66" t="s">
        <v>89</v>
      </c>
      <c r="D29" s="66"/>
      <c r="E29" s="66"/>
      <c r="F29" s="66"/>
    </row>
    <row r="32" spans="1:7" ht="12.75">
      <c r="A32" t="s">
        <v>90</v>
      </c>
      <c r="G32" s="3"/>
    </row>
    <row r="33" spans="1:9" ht="12.75">
      <c r="A33" s="32" t="s">
        <v>61</v>
      </c>
      <c r="B33" s="33" t="s">
        <v>62</v>
      </c>
      <c r="C33" s="33" t="s">
        <v>63</v>
      </c>
      <c r="D33" s="33" t="s">
        <v>64</v>
      </c>
      <c r="E33" s="33" t="s">
        <v>65</v>
      </c>
      <c r="F33" s="33" t="s">
        <v>66</v>
      </c>
      <c r="G33" s="58" t="s">
        <v>122</v>
      </c>
      <c r="H33" s="33" t="s">
        <v>67</v>
      </c>
      <c r="I33" s="34" t="s">
        <v>68</v>
      </c>
    </row>
    <row r="34" spans="1:9" ht="12.75">
      <c r="A34" s="59" t="s">
        <v>93</v>
      </c>
      <c r="B34" s="35">
        <f>$E3*'Spr.Wheat'!$B7</f>
        <v>8800</v>
      </c>
      <c r="C34" s="35">
        <f>$E3*'Spr.Wheat'!$B8</f>
        <v>1440</v>
      </c>
      <c r="D34" s="35">
        <f>$E3*'Spr.Wheat'!$B9</f>
        <v>5308</v>
      </c>
      <c r="E34" s="35">
        <f>$E3*'Spr.Wheat'!$B10</f>
        <v>4384</v>
      </c>
      <c r="F34" s="35">
        <f>$E3*'Spr.Wheat'!$B11</f>
        <v>0</v>
      </c>
      <c r="G34" s="35">
        <f>$E3*'Spr.Wheat'!$B12</f>
        <v>7140.000000000001</v>
      </c>
      <c r="H34" s="35">
        <f>$E3*'Spr.Wheat'!$B13</f>
        <v>0</v>
      </c>
      <c r="I34" s="36">
        <f>$E3*'Spr.Wheat'!$B14</f>
        <v>1116</v>
      </c>
    </row>
    <row r="35" spans="1:9" ht="12.75">
      <c r="A35" s="59" t="s">
        <v>31</v>
      </c>
      <c r="B35" s="25">
        <f>$E4*Durum!$B7</f>
        <v>0</v>
      </c>
      <c r="C35" s="25">
        <f>$E4*Durum!$B8</f>
        <v>0</v>
      </c>
      <c r="D35" s="25">
        <f>$E4*Durum!$B9</f>
        <v>0</v>
      </c>
      <c r="E35" s="25">
        <f>$E4*Durum!$B10</f>
        <v>0</v>
      </c>
      <c r="F35" s="25">
        <f>$E4*Durum!$B11</f>
        <v>0</v>
      </c>
      <c r="G35" s="25">
        <f>$E4*Durum!$B12</f>
        <v>0</v>
      </c>
      <c r="H35" s="25">
        <f>$E4*Durum!$B13</f>
        <v>0</v>
      </c>
      <c r="I35" s="37">
        <f>$E4*Durum!$B14</f>
        <v>0</v>
      </c>
    </row>
    <row r="36" spans="1:9" ht="12.75">
      <c r="A36" s="59" t="s">
        <v>32</v>
      </c>
      <c r="B36" s="25">
        <f>$E5*Barley!$B7</f>
        <v>0</v>
      </c>
      <c r="C36" s="25">
        <f>$E5*Barley!$B8</f>
        <v>0</v>
      </c>
      <c r="D36" s="25">
        <f>$E5*Barley!$B9</f>
        <v>0</v>
      </c>
      <c r="E36" s="25">
        <f>$E5*Barley!$B10</f>
        <v>0</v>
      </c>
      <c r="F36" s="25">
        <f>$E5*Barley!$B11</f>
        <v>0</v>
      </c>
      <c r="G36" s="25">
        <f>$E5*Barley!$B12</f>
        <v>0</v>
      </c>
      <c r="H36" s="25">
        <f>$E5*Barley!$B13</f>
        <v>0</v>
      </c>
      <c r="I36" s="37">
        <f>$E5*Barley!$B14</f>
        <v>0</v>
      </c>
    </row>
    <row r="37" spans="1:9" ht="12.75">
      <c r="A37" s="59" t="s">
        <v>22</v>
      </c>
      <c r="B37" s="25">
        <f>$E6*Corn!$B7</f>
        <v>2898</v>
      </c>
      <c r="C37" s="25">
        <f>$E6*Corn!$B8</f>
        <v>2800</v>
      </c>
      <c r="D37" s="25">
        <f>$E6*Corn!$B9</f>
        <v>2112</v>
      </c>
      <c r="E37" s="25">
        <f>$E6*Corn!$B10</f>
        <v>1603</v>
      </c>
      <c r="F37" s="25">
        <f>$E6*Corn!$B11</f>
        <v>797</v>
      </c>
      <c r="G37" s="25">
        <f>$E6*Corn!$B12</f>
        <v>5015</v>
      </c>
      <c r="H37" s="25">
        <f>$E6*Corn!$B13</f>
        <v>0</v>
      </c>
      <c r="I37" s="37">
        <f>$E6*Corn!$B14</f>
        <v>628</v>
      </c>
    </row>
    <row r="38" spans="1:9" ht="12.75">
      <c r="A38" s="59" t="s">
        <v>33</v>
      </c>
      <c r="B38" s="25">
        <f>$E7*Oil_SF!$B7</f>
        <v>0</v>
      </c>
      <c r="C38" s="25">
        <f>$E7*Oil_SF!$B8</f>
        <v>0</v>
      </c>
      <c r="D38" s="25">
        <f>$E7*Oil_SF!$B9</f>
        <v>0</v>
      </c>
      <c r="E38" s="25">
        <f>$E7*Oil_SF!$B10</f>
        <v>0</v>
      </c>
      <c r="F38" s="25">
        <f>$E7*Oil_SF!$B11</f>
        <v>0</v>
      </c>
      <c r="G38" s="25">
        <f>$E7*Oil_SF!$B12</f>
        <v>0</v>
      </c>
      <c r="H38" s="25">
        <f>$E7*Oil_SF!$B13</f>
        <v>0</v>
      </c>
      <c r="I38" s="37">
        <f>$E7*Oil_SF!$B14</f>
        <v>0</v>
      </c>
    </row>
    <row r="39" spans="1:9" ht="12.75">
      <c r="A39" s="59" t="s">
        <v>21</v>
      </c>
      <c r="B39" s="25">
        <f>$E8*Soyb!$B7</f>
        <v>0</v>
      </c>
      <c r="C39" s="25">
        <f>$E8*Soyb!$B8</f>
        <v>0</v>
      </c>
      <c r="D39" s="25">
        <f>$E8*Soyb!$B9</f>
        <v>0</v>
      </c>
      <c r="E39" s="25">
        <f>$E8*Soyb!$B10</f>
        <v>0</v>
      </c>
      <c r="F39" s="25">
        <f>$E8*Soyb!$B11</f>
        <v>0</v>
      </c>
      <c r="G39" s="25">
        <f>$E8*Soyb!$B12</f>
        <v>0</v>
      </c>
      <c r="H39" s="25">
        <f>$E8*Soyb!$B13</f>
        <v>0</v>
      </c>
      <c r="I39" s="37">
        <f>$E8*Soyb!$B14</f>
        <v>0</v>
      </c>
    </row>
    <row r="40" spans="1:9" ht="12.75">
      <c r="A40" s="59" t="s">
        <v>34</v>
      </c>
      <c r="B40" s="25">
        <f>$E9*Flax!$B7</f>
        <v>9000</v>
      </c>
      <c r="C40" s="25">
        <f>$E9*Flax!$B8</f>
        <v>1500</v>
      </c>
      <c r="D40" s="25">
        <f>$E9*Flax!$B9</f>
        <v>4503</v>
      </c>
      <c r="E40" s="25">
        <f>$E9*Flax!$B10</f>
        <v>3582</v>
      </c>
      <c r="F40" s="25">
        <f>$E9*Flax!$B11</f>
        <v>0</v>
      </c>
      <c r="G40" s="25">
        <f>$E9*Flax!$B12</f>
        <v>3189.0000000000005</v>
      </c>
      <c r="H40" s="25">
        <f>$E9*Flax!$B13</f>
        <v>0</v>
      </c>
      <c r="I40" s="37">
        <f>$E9*Flax!$B14</f>
        <v>897.0000000000001</v>
      </c>
    </row>
    <row r="41" spans="1:9" ht="12.75">
      <c r="A41" s="59" t="s">
        <v>37</v>
      </c>
      <c r="B41" s="38">
        <f>$E10*Oats!$B7</f>
        <v>0</v>
      </c>
      <c r="C41" s="25">
        <f>$E10*Oats!$B8</f>
        <v>0</v>
      </c>
      <c r="D41" s="25">
        <f>$E10*Oats!$B9</f>
        <v>0</v>
      </c>
      <c r="E41" s="25">
        <f>$E10*Oats!$B10</f>
        <v>0</v>
      </c>
      <c r="F41" s="25">
        <f>$E10*Oats!$B11</f>
        <v>0</v>
      </c>
      <c r="G41" s="25">
        <f>$E10*Oats!$B12</f>
        <v>0</v>
      </c>
      <c r="H41" s="25">
        <f>$E10*Oats!$B13</f>
        <v>0</v>
      </c>
      <c r="I41" s="37">
        <f>$E10*Oats!$B14</f>
        <v>0</v>
      </c>
    </row>
    <row r="42" spans="1:9" ht="12.75">
      <c r="A42" s="59" t="s">
        <v>36</v>
      </c>
      <c r="B42" s="25">
        <f>$E11*Peas!$B7</f>
        <v>3450</v>
      </c>
      <c r="C42" s="25">
        <f>$E11*Peas!$B8</f>
        <v>480</v>
      </c>
      <c r="D42" s="25">
        <f>$E11*Peas!$B9</f>
        <v>1536</v>
      </c>
      <c r="E42" s="25">
        <f>$E11*Peas!$B10</f>
        <v>1245</v>
      </c>
      <c r="F42" s="25">
        <f>$E11*Peas!$B11</f>
        <v>0</v>
      </c>
      <c r="G42" s="25">
        <f>$E11*Peas!$B12</f>
        <v>1764</v>
      </c>
      <c r="H42" s="25">
        <f>$E11*Peas!$B13</f>
        <v>150</v>
      </c>
      <c r="I42" s="37">
        <f>$E11*Peas!$B14</f>
        <v>356</v>
      </c>
    </row>
    <row r="43" spans="1:9" ht="12.75">
      <c r="A43" s="59" t="s">
        <v>38</v>
      </c>
      <c r="B43" s="38">
        <f>$E12*Millet!$B7</f>
        <v>0</v>
      </c>
      <c r="C43" s="38">
        <f>$E12*Millet!$B8</f>
        <v>0</v>
      </c>
      <c r="D43" s="38">
        <f>$E12*Millet!$B9</f>
        <v>0</v>
      </c>
      <c r="E43" s="38">
        <f>$E12*Millet!$B10</f>
        <v>0</v>
      </c>
      <c r="F43" s="38">
        <f>$E12*Millet!$B11</f>
        <v>0</v>
      </c>
      <c r="G43" s="38">
        <f>$E12*Millet!$B12</f>
        <v>0</v>
      </c>
      <c r="H43" s="38">
        <f>$E12*Millet!$B13</f>
        <v>0</v>
      </c>
      <c r="I43" s="39">
        <f>$E12*Millet!$B14</f>
        <v>0</v>
      </c>
    </row>
    <row r="44" spans="1:9" ht="12.75">
      <c r="A44" s="59" t="s">
        <v>35</v>
      </c>
      <c r="B44" s="38">
        <f>$E13*Buckwht!$B7</f>
        <v>0</v>
      </c>
      <c r="C44" s="38">
        <f>$E13*Buckwht!$B8</f>
        <v>0</v>
      </c>
      <c r="D44" s="38">
        <f>$E13*Buckwht!$B9</f>
        <v>0</v>
      </c>
      <c r="E44" s="38">
        <f>$E13*Buckwht!$B10</f>
        <v>0</v>
      </c>
      <c r="F44" s="38">
        <f>$E13*Buckwht!$B11</f>
        <v>0</v>
      </c>
      <c r="G44" s="38">
        <f>$E13*Buckwht!$B12</f>
        <v>0</v>
      </c>
      <c r="H44" s="38">
        <f>$E13*Buckwht!$B13</f>
        <v>0</v>
      </c>
      <c r="I44" s="39">
        <f>$E13*Buckwht!$B14</f>
        <v>0</v>
      </c>
    </row>
    <row r="45" spans="1:9" ht="12.75">
      <c r="A45" s="59" t="s">
        <v>39</v>
      </c>
      <c r="B45" s="38">
        <f>$E14*Rye!$B7</f>
        <v>2730</v>
      </c>
      <c r="C45" s="38">
        <f>$E14*Rye!$B8</f>
        <v>1830</v>
      </c>
      <c r="D45" s="38">
        <f>$E14*Rye!$B9</f>
        <v>4227</v>
      </c>
      <c r="E45" s="38">
        <f>$E14*Rye!$B10</f>
        <v>3390</v>
      </c>
      <c r="F45" s="38">
        <f>$E14*Rye!$B11</f>
        <v>0</v>
      </c>
      <c r="G45" s="38">
        <f>$E14*Rye!$B12</f>
        <v>7395</v>
      </c>
      <c r="H45" s="38">
        <f>$E14*Rye!$B13</f>
        <v>0</v>
      </c>
      <c r="I45" s="39">
        <f>$E14*Rye!$B14</f>
        <v>807</v>
      </c>
    </row>
    <row r="46" spans="1:9" ht="12.75">
      <c r="A46" s="59" t="s">
        <v>92</v>
      </c>
      <c r="B46" s="38">
        <f>$E15*Green_Fallow!$B7</f>
        <v>6000</v>
      </c>
      <c r="C46" s="38">
        <f>$E15*Green_Fallow!$B8</f>
        <v>0</v>
      </c>
      <c r="D46" s="38">
        <f>$E15*Green_Fallow!$B9</f>
        <v>3479.9999999999995</v>
      </c>
      <c r="E46" s="38">
        <f>$E15*Green_Fallow!$B10</f>
        <v>1652</v>
      </c>
      <c r="F46" s="38">
        <f>$E15*Green_Fallow!$B11</f>
        <v>0</v>
      </c>
      <c r="G46" s="38">
        <f>$E15*Green_Fallow!$B12</f>
        <v>0</v>
      </c>
      <c r="H46" s="38">
        <f>$E15*Green_Fallow!$B13</f>
        <v>0</v>
      </c>
      <c r="I46" s="39">
        <f>$E15*Green_Fallow!$B14</f>
        <v>459.99999999999994</v>
      </c>
    </row>
    <row r="47" spans="1:9" ht="12.75">
      <c r="A47" s="40" t="s">
        <v>56</v>
      </c>
      <c r="B47" s="26">
        <f>SUM(B34:B46)</f>
        <v>32878</v>
      </c>
      <c r="C47" s="26">
        <f aca="true" t="shared" si="4" ref="C47:I47">SUM(C34:C46)</f>
        <v>8050</v>
      </c>
      <c r="D47" s="26">
        <f t="shared" si="4"/>
        <v>21166</v>
      </c>
      <c r="E47" s="26">
        <f t="shared" si="4"/>
        <v>15856</v>
      </c>
      <c r="F47" s="26">
        <f t="shared" si="4"/>
        <v>797</v>
      </c>
      <c r="G47" s="26">
        <f t="shared" si="4"/>
        <v>24503</v>
      </c>
      <c r="H47" s="26">
        <f t="shared" si="4"/>
        <v>150</v>
      </c>
      <c r="I47" s="41">
        <f t="shared" si="4"/>
        <v>4264</v>
      </c>
    </row>
    <row r="48" spans="1:12" ht="12.75">
      <c r="A48" s="40" t="s">
        <v>69</v>
      </c>
      <c r="B48" s="26"/>
      <c r="C48" s="41"/>
      <c r="D48" s="42">
        <f>SUM(B47:I47)</f>
        <v>107664</v>
      </c>
      <c r="E48" s="27"/>
      <c r="F48" s="27"/>
      <c r="G48" s="27"/>
      <c r="H48" s="27"/>
      <c r="I48" s="27"/>
      <c r="J48" s="27"/>
      <c r="K48" s="27"/>
      <c r="L48" s="27"/>
    </row>
  </sheetData>
  <sheetProtection sheet="1" objects="1" scenarios="1"/>
  <mergeCells count="3">
    <mergeCell ref="C18:E18"/>
    <mergeCell ref="C28:F28"/>
    <mergeCell ref="C29:F29"/>
  </mergeCells>
  <printOptions/>
  <pageMargins left="0.75" right="0.5" top="1" bottom="0.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95</v>
      </c>
      <c r="B1" s="30" t="s">
        <v>0</v>
      </c>
      <c r="C1" s="69" t="s">
        <v>27</v>
      </c>
      <c r="D1" s="69"/>
      <c r="E1" s="69"/>
      <c r="F1" s="69"/>
      <c r="G1" s="69"/>
    </row>
    <row r="2" spans="1:7" ht="12.75">
      <c r="A2" t="s">
        <v>25</v>
      </c>
      <c r="B2" s="9">
        <v>21</v>
      </c>
      <c r="C2" s="67"/>
      <c r="D2" s="67"/>
      <c r="E2" s="67"/>
      <c r="F2" s="67"/>
      <c r="G2" s="67"/>
    </row>
    <row r="3" spans="1:7" ht="12.75">
      <c r="A3" t="s">
        <v>96</v>
      </c>
      <c r="B3" s="12">
        <v>8.5</v>
      </c>
      <c r="C3" s="67" t="s">
        <v>124</v>
      </c>
      <c r="D3" s="67"/>
      <c r="E3" s="67"/>
      <c r="F3" s="67"/>
      <c r="G3" s="67"/>
    </row>
    <row r="4" spans="1:7" ht="12.75">
      <c r="A4" t="s">
        <v>24</v>
      </c>
      <c r="B4" s="2">
        <f>B2*B3</f>
        <v>178.5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3.6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13.27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10.96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8"/>
      <c r="D11" s="68"/>
      <c r="E11" s="68"/>
      <c r="F11" s="68"/>
      <c r="G11" s="68"/>
    </row>
    <row r="12" spans="1:7" ht="12.75">
      <c r="A12" t="s">
        <v>118</v>
      </c>
      <c r="B12" s="11">
        <v>17.85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2.79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70.47000000000001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6.11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13.17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8.17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56.45</v>
      </c>
      <c r="C22" s="67"/>
      <c r="D22" s="67"/>
      <c r="E22" s="67"/>
      <c r="F22" s="67"/>
      <c r="G22" s="67"/>
    </row>
    <row r="23" spans="2:7" ht="12.75" customHeight="1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126.92000000000002</v>
      </c>
      <c r="C24" s="67"/>
      <c r="D24" s="67"/>
      <c r="E24" s="67"/>
      <c r="F24" s="67"/>
      <c r="G24" s="67"/>
    </row>
    <row r="25" spans="2:7" ht="12.75" customHeight="1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51.579999999999984</v>
      </c>
      <c r="C26" s="67"/>
      <c r="D26" s="67"/>
      <c r="E26" s="67"/>
      <c r="F26" s="67"/>
      <c r="G26" s="67"/>
    </row>
    <row r="27" spans="2:7" ht="12.75" customHeight="1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3.3557142857142863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2.6880952380952383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6.043809523809524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26:G26"/>
    <mergeCell ref="C21:G21"/>
    <mergeCell ref="C22:G22"/>
    <mergeCell ref="C31:G31"/>
    <mergeCell ref="C1:G1"/>
    <mergeCell ref="C27:G27"/>
    <mergeCell ref="C28:G28"/>
    <mergeCell ref="C29:G29"/>
    <mergeCell ref="C30:G30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6:G6"/>
    <mergeCell ref="C7:G7"/>
    <mergeCell ref="C12:G12"/>
    <mergeCell ref="C8:G8"/>
    <mergeCell ref="C9:G9"/>
    <mergeCell ref="C10:G10"/>
    <mergeCell ref="C11:G11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97</v>
      </c>
      <c r="B1" s="30" t="s">
        <v>0</v>
      </c>
      <c r="C1" s="69" t="s">
        <v>27</v>
      </c>
      <c r="D1" s="69"/>
      <c r="E1" s="69"/>
      <c r="F1" s="69"/>
      <c r="G1" s="69"/>
    </row>
    <row r="2" spans="1:7" ht="12.75">
      <c r="A2" t="s">
        <v>25</v>
      </c>
      <c r="B2" s="9">
        <v>20</v>
      </c>
      <c r="C2" s="67"/>
      <c r="D2" s="67"/>
      <c r="E2" s="67"/>
      <c r="F2" s="67"/>
      <c r="G2" s="67"/>
    </row>
    <row r="3" spans="1:7" ht="12.75">
      <c r="A3" t="s">
        <v>96</v>
      </c>
      <c r="B3" s="12">
        <v>8.75</v>
      </c>
      <c r="C3" s="67" t="s">
        <v>125</v>
      </c>
      <c r="D3" s="67"/>
      <c r="E3" s="67"/>
      <c r="F3" s="67"/>
      <c r="G3" s="67"/>
    </row>
    <row r="4" spans="1:7" ht="12.75">
      <c r="A4" t="s">
        <v>24</v>
      </c>
      <c r="B4" s="2">
        <f>B2*B3</f>
        <v>175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22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3.2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13.23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10.95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17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2.74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69.11999999999999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6.09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13.15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8.16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56.400000000000006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125.52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49.480000000000004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3.4559999999999995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2.8200000000000003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6.276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98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39</v>
      </c>
      <c r="C2" s="67"/>
      <c r="D2" s="67"/>
      <c r="E2" s="67"/>
      <c r="F2" s="67"/>
      <c r="G2" s="67"/>
    </row>
    <row r="3" spans="1:7" ht="12.75">
      <c r="A3" t="s">
        <v>96</v>
      </c>
      <c r="B3" s="12">
        <v>4.5</v>
      </c>
      <c r="C3" s="67" t="s">
        <v>99</v>
      </c>
      <c r="D3" s="67"/>
      <c r="E3" s="67"/>
      <c r="F3" s="67"/>
      <c r="G3" s="67"/>
    </row>
    <row r="4" spans="1:7" ht="12.75">
      <c r="A4" t="s">
        <v>24</v>
      </c>
      <c r="B4" s="2">
        <f>B2*B3</f>
        <v>175.5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15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3.8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13.94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11.22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27.3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2.94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74.2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6.33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13.61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8.46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57.4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131.6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43.900000000000006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1.9025641025641027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1.4717948717948717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3.3743589743589744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100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59</v>
      </c>
      <c r="C2" s="67"/>
      <c r="D2" s="67"/>
      <c r="E2" s="67"/>
      <c r="F2" s="67"/>
      <c r="G2" s="67"/>
    </row>
    <row r="3" spans="1:7" ht="12.75">
      <c r="A3" t="s">
        <v>96</v>
      </c>
      <c r="B3" s="12">
        <v>6</v>
      </c>
      <c r="C3" s="67" t="s">
        <v>101</v>
      </c>
      <c r="D3" s="67"/>
      <c r="E3" s="67"/>
      <c r="F3" s="67"/>
      <c r="G3" s="67"/>
    </row>
    <row r="4" spans="1:7" ht="12.75">
      <c r="A4" t="s">
        <v>24</v>
      </c>
      <c r="B4" s="2">
        <f>B2*B3</f>
        <v>354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28.98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28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21.12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16.03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7.97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50.15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6.28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158.53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8.11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21.77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14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72.88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231.41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122.59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2.6869491525423728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1.2352542372881354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3.9222033898305084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102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930</v>
      </c>
      <c r="C2" s="67"/>
      <c r="D2" s="67"/>
      <c r="E2" s="67"/>
      <c r="F2" s="67"/>
      <c r="G2" s="67"/>
    </row>
    <row r="3" spans="1:7" ht="12.75">
      <c r="A3" t="s">
        <v>96</v>
      </c>
      <c r="B3" s="10">
        <v>0.25</v>
      </c>
      <c r="C3" s="67"/>
      <c r="D3" s="67"/>
      <c r="E3" s="67"/>
      <c r="F3" s="67"/>
      <c r="G3" s="67"/>
    </row>
    <row r="4" spans="1:7" ht="12.75">
      <c r="A4" t="s">
        <v>24</v>
      </c>
      <c r="B4" s="2">
        <f>B2*B3</f>
        <v>232.5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15.4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11.2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18.56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14.2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1.86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13.02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3.06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77.3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7.11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17.27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11.3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64.68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141.98000000000002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90.51999999999998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29</v>
      </c>
      <c r="C28" s="67"/>
      <c r="D28" s="67"/>
      <c r="E28" s="67"/>
      <c r="F28" s="67"/>
      <c r="G28" s="67"/>
    </row>
    <row r="29" spans="1:7" ht="12.75">
      <c r="A29" s="1" t="s">
        <v>19</v>
      </c>
      <c r="B29" s="13">
        <f>B15/B2</f>
        <v>0.08311827956989247</v>
      </c>
      <c r="C29" s="67"/>
      <c r="D29" s="67"/>
      <c r="E29" s="67"/>
      <c r="F29" s="67"/>
      <c r="G29" s="67"/>
    </row>
    <row r="30" spans="1:7" ht="12.75">
      <c r="A30" t="s">
        <v>20</v>
      </c>
      <c r="B30" s="13">
        <f>B22/B2</f>
        <v>0.0695483870967742</v>
      </c>
      <c r="C30" s="67"/>
      <c r="D30" s="67"/>
      <c r="E30" s="67"/>
      <c r="F30" s="67"/>
      <c r="G30" s="67"/>
    </row>
    <row r="31" spans="1:7" ht="12.75">
      <c r="A31" t="s">
        <v>23</v>
      </c>
      <c r="B31" s="13">
        <f>B24/B2</f>
        <v>0.15266666666666667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3" sqref="B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103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18</v>
      </c>
      <c r="C2" s="67"/>
      <c r="D2" s="67"/>
      <c r="E2" s="67"/>
      <c r="F2" s="67"/>
      <c r="G2" s="67"/>
    </row>
    <row r="3" spans="1:7" ht="12.75">
      <c r="A3" t="s">
        <v>96</v>
      </c>
      <c r="B3" s="12">
        <v>15.2</v>
      </c>
      <c r="C3" s="67" t="s">
        <v>104</v>
      </c>
      <c r="D3" s="67"/>
      <c r="E3" s="67"/>
      <c r="F3" s="67"/>
      <c r="G3" s="67"/>
    </row>
    <row r="4" spans="1:7" ht="12.75">
      <c r="A4" t="s">
        <v>24</v>
      </c>
      <c r="B4" s="2">
        <f>B2*B3</f>
        <v>273.59999999999997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33.6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6.5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22.63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17.02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15.3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1.5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3.98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100.53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7.75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19.9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13.72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70.37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170.9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102.69999999999996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5.585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3.9094444444444445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9.494444444444445</v>
      </c>
      <c r="C31" s="67"/>
      <c r="D31" s="67"/>
      <c r="E31" s="67"/>
      <c r="F31" s="67"/>
      <c r="G31" s="67"/>
    </row>
    <row r="32" spans="3:7" ht="12.75">
      <c r="C32" s="57"/>
      <c r="D32" s="57"/>
      <c r="E32" s="57"/>
      <c r="F32" s="57"/>
      <c r="G32" s="57"/>
    </row>
    <row r="33" spans="3:7" ht="12.75">
      <c r="C33" s="57"/>
      <c r="D33" s="57"/>
      <c r="E33" s="57"/>
      <c r="F33" s="57"/>
      <c r="G33" s="57"/>
    </row>
  </sheetData>
  <sheetProtection sheet="1" objects="1" scenarios="1" selectLockedCells="1"/>
  <mergeCells count="31">
    <mergeCell ref="C31:G31"/>
    <mergeCell ref="C26:G26"/>
    <mergeCell ref="C27:G27"/>
    <mergeCell ref="C28:G28"/>
    <mergeCell ref="C29:G29"/>
    <mergeCell ref="C23:G23"/>
    <mergeCell ref="C24:G24"/>
    <mergeCell ref="C25:G25"/>
    <mergeCell ref="C30:G30"/>
    <mergeCell ref="C19:G19"/>
    <mergeCell ref="C20:G20"/>
    <mergeCell ref="C21:G21"/>
    <mergeCell ref="C22:G22"/>
    <mergeCell ref="C15:G15"/>
    <mergeCell ref="C16:G16"/>
    <mergeCell ref="C17:G17"/>
    <mergeCell ref="C18:G18"/>
    <mergeCell ref="C10:G10"/>
    <mergeCell ref="C11:G11"/>
    <mergeCell ref="C13:G13"/>
    <mergeCell ref="C14:G14"/>
    <mergeCell ref="C12:G12"/>
    <mergeCell ref="C1:G1"/>
    <mergeCell ref="C2:G2"/>
    <mergeCell ref="C3:G3"/>
    <mergeCell ref="C4:G4"/>
    <mergeCell ref="C9:G9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105</v>
      </c>
      <c r="B1" s="30" t="s">
        <v>0</v>
      </c>
      <c r="C1" s="70" t="s">
        <v>27</v>
      </c>
      <c r="D1" s="70"/>
      <c r="E1" s="70"/>
      <c r="F1" s="70"/>
      <c r="G1" s="70"/>
    </row>
    <row r="2" spans="1:7" ht="12.75">
      <c r="A2" t="s">
        <v>25</v>
      </c>
      <c r="B2" s="9">
        <v>11</v>
      </c>
      <c r="C2" s="67" t="s">
        <v>106</v>
      </c>
      <c r="D2" s="67"/>
      <c r="E2" s="67"/>
      <c r="F2" s="67"/>
      <c r="G2" s="67"/>
    </row>
    <row r="3" spans="1:7" ht="12.75">
      <c r="A3" t="s">
        <v>96</v>
      </c>
      <c r="B3" s="12">
        <v>17.5</v>
      </c>
      <c r="C3" s="67"/>
      <c r="D3" s="67"/>
      <c r="E3" s="67"/>
      <c r="F3" s="67"/>
      <c r="G3" s="67"/>
    </row>
    <row r="4" spans="1:7" ht="12.75">
      <c r="A4" t="s">
        <v>24</v>
      </c>
      <c r="B4" s="2">
        <f>B2*B3</f>
        <v>192.5</v>
      </c>
      <c r="C4" s="67"/>
      <c r="D4" s="67"/>
      <c r="E4" s="67"/>
      <c r="F4" s="67"/>
      <c r="G4" s="67"/>
    </row>
    <row r="5" spans="3:7" ht="12.75">
      <c r="C5" s="67"/>
      <c r="D5" s="67"/>
      <c r="E5" s="67"/>
      <c r="F5" s="67"/>
      <c r="G5" s="67"/>
    </row>
    <row r="6" spans="1:7" ht="12.75">
      <c r="A6" t="s">
        <v>1</v>
      </c>
      <c r="C6" s="67"/>
      <c r="D6" s="67"/>
      <c r="E6" s="67"/>
      <c r="F6" s="67"/>
      <c r="G6" s="67"/>
    </row>
    <row r="7" spans="1:7" ht="12.75">
      <c r="A7" s="1" t="s">
        <v>8</v>
      </c>
      <c r="B7" s="11">
        <v>30</v>
      </c>
      <c r="C7" s="67"/>
      <c r="D7" s="67"/>
      <c r="E7" s="67"/>
      <c r="F7" s="67"/>
      <c r="G7" s="67"/>
    </row>
    <row r="8" spans="1:7" ht="12.75">
      <c r="A8" s="1" t="s">
        <v>9</v>
      </c>
      <c r="B8" s="11">
        <v>5</v>
      </c>
      <c r="C8" s="67"/>
      <c r="D8" s="67"/>
      <c r="E8" s="67"/>
      <c r="F8" s="67"/>
      <c r="G8" s="67"/>
    </row>
    <row r="9" spans="1:7" ht="12.75">
      <c r="A9" s="1" t="s">
        <v>10</v>
      </c>
      <c r="B9" s="11">
        <v>15.01</v>
      </c>
      <c r="C9" s="67"/>
      <c r="D9" s="67"/>
      <c r="E9" s="67"/>
      <c r="F9" s="67"/>
      <c r="G9" s="67"/>
    </row>
    <row r="10" spans="1:7" ht="12.75">
      <c r="A10" s="1" t="s">
        <v>11</v>
      </c>
      <c r="B10" s="11">
        <v>11.94</v>
      </c>
      <c r="C10" s="67"/>
      <c r="D10" s="67"/>
      <c r="E10" s="67"/>
      <c r="F10" s="67"/>
      <c r="G10" s="67"/>
    </row>
    <row r="11" spans="1:7" ht="12.75">
      <c r="A11" s="1" t="s">
        <v>12</v>
      </c>
      <c r="B11" s="11">
        <v>0</v>
      </c>
      <c r="C11" s="67"/>
      <c r="D11" s="67"/>
      <c r="E11" s="67"/>
      <c r="F11" s="67"/>
      <c r="G11" s="67"/>
    </row>
    <row r="12" spans="1:7" ht="12.75">
      <c r="A12" t="s">
        <v>118</v>
      </c>
      <c r="B12" s="11">
        <v>10.63</v>
      </c>
      <c r="C12" s="68" t="s">
        <v>119</v>
      </c>
      <c r="D12" s="68"/>
      <c r="E12" s="68"/>
      <c r="F12" s="68"/>
      <c r="G12" s="68"/>
    </row>
    <row r="13" spans="1:7" ht="12.75">
      <c r="A13" s="1" t="s">
        <v>13</v>
      </c>
      <c r="B13" s="11">
        <v>0</v>
      </c>
      <c r="C13" s="67"/>
      <c r="D13" s="67"/>
      <c r="E13" s="67"/>
      <c r="F13" s="67"/>
      <c r="G13" s="67"/>
    </row>
    <row r="14" spans="1:7" ht="12.75">
      <c r="A14" s="1" t="s">
        <v>14</v>
      </c>
      <c r="B14" s="12">
        <v>2.99</v>
      </c>
      <c r="C14" s="67"/>
      <c r="D14" s="67"/>
      <c r="E14" s="67"/>
      <c r="F14" s="67"/>
      <c r="G14" s="67"/>
    </row>
    <row r="15" spans="1:7" ht="12.75">
      <c r="A15" t="s">
        <v>2</v>
      </c>
      <c r="B15" s="2">
        <f>SUM(B7:B14)</f>
        <v>75.57</v>
      </c>
      <c r="C15" s="67"/>
      <c r="D15" s="67"/>
      <c r="E15" s="67"/>
      <c r="F15" s="67"/>
      <c r="G15" s="67"/>
    </row>
    <row r="16" spans="2:7" ht="12.75">
      <c r="B16" s="2"/>
      <c r="C16" s="67"/>
      <c r="D16" s="67"/>
      <c r="E16" s="67"/>
      <c r="F16" s="67"/>
      <c r="G16" s="67"/>
    </row>
    <row r="17" spans="1:7" ht="12.75">
      <c r="A17" t="s">
        <v>3</v>
      </c>
      <c r="B17" s="2"/>
      <c r="C17" s="67"/>
      <c r="D17" s="67"/>
      <c r="E17" s="67"/>
      <c r="F17" s="67"/>
      <c r="G17" s="67"/>
    </row>
    <row r="18" spans="1:7" ht="12.75">
      <c r="A18" s="1" t="s">
        <v>15</v>
      </c>
      <c r="B18" s="7">
        <v>6.28</v>
      </c>
      <c r="C18" s="67"/>
      <c r="D18" s="67"/>
      <c r="E18" s="67"/>
      <c r="F18" s="67"/>
      <c r="G18" s="67"/>
    </row>
    <row r="19" spans="1:7" ht="12.75">
      <c r="A19" s="1" t="s">
        <v>16</v>
      </c>
      <c r="B19" s="7">
        <v>14.06</v>
      </c>
      <c r="C19" s="67"/>
      <c r="D19" s="67"/>
      <c r="E19" s="67"/>
      <c r="F19" s="67"/>
      <c r="G19" s="67"/>
    </row>
    <row r="20" spans="1:7" ht="12.75">
      <c r="A20" s="1" t="s">
        <v>17</v>
      </c>
      <c r="B20" s="7">
        <v>9.01</v>
      </c>
      <c r="C20" s="67"/>
      <c r="D20" s="67"/>
      <c r="E20" s="67"/>
      <c r="F20" s="67"/>
      <c r="G20" s="67"/>
    </row>
    <row r="21" spans="1:7" ht="12.75">
      <c r="A21" s="1" t="s">
        <v>18</v>
      </c>
      <c r="B21" s="8">
        <v>29</v>
      </c>
      <c r="C21" s="67"/>
      <c r="D21" s="67"/>
      <c r="E21" s="67"/>
      <c r="F21" s="67"/>
      <c r="G21" s="67"/>
    </row>
    <row r="22" spans="1:7" ht="12.75">
      <c r="A22" t="s">
        <v>4</v>
      </c>
      <c r="B22" s="2">
        <f>SUM(B18:B21)</f>
        <v>58.35</v>
      </c>
      <c r="C22" s="67"/>
      <c r="D22" s="67"/>
      <c r="E22" s="67"/>
      <c r="F22" s="67"/>
      <c r="G22" s="67"/>
    </row>
    <row r="23" spans="2:7" ht="12.75">
      <c r="B23" s="2"/>
      <c r="C23" s="67"/>
      <c r="D23" s="67"/>
      <c r="E23" s="67"/>
      <c r="F23" s="67"/>
      <c r="G23" s="67"/>
    </row>
    <row r="24" spans="1:7" ht="12.75">
      <c r="A24" t="s">
        <v>5</v>
      </c>
      <c r="B24" s="2">
        <f>B15+B22</f>
        <v>133.92</v>
      </c>
      <c r="C24" s="67"/>
      <c r="D24" s="67"/>
      <c r="E24" s="67"/>
      <c r="F24" s="67"/>
      <c r="G24" s="67"/>
    </row>
    <row r="25" spans="2:7" ht="12.75">
      <c r="B25" s="2"/>
      <c r="C25" s="67"/>
      <c r="D25" s="67"/>
      <c r="E25" s="67"/>
      <c r="F25" s="67"/>
      <c r="G25" s="67"/>
    </row>
    <row r="26" spans="1:7" ht="12.75">
      <c r="A26" t="s">
        <v>28</v>
      </c>
      <c r="B26" s="2">
        <f>B4-B24</f>
        <v>58.58000000000001</v>
      </c>
      <c r="C26" s="67"/>
      <c r="D26" s="67"/>
      <c r="E26" s="67"/>
      <c r="F26" s="67"/>
      <c r="G26" s="67"/>
    </row>
    <row r="27" spans="2:7" ht="12.75">
      <c r="B27" s="2"/>
      <c r="C27" s="67"/>
      <c r="D27" s="67"/>
      <c r="E27" s="67"/>
      <c r="F27" s="67"/>
      <c r="G27" s="67"/>
    </row>
    <row r="28" spans="1:7" ht="12.75">
      <c r="A28" t="s">
        <v>6</v>
      </c>
      <c r="B28" s="31" t="s">
        <v>7</v>
      </c>
      <c r="C28" s="67"/>
      <c r="D28" s="67"/>
      <c r="E28" s="67"/>
      <c r="F28" s="67"/>
      <c r="G28" s="67"/>
    </row>
    <row r="29" spans="1:7" ht="12.75">
      <c r="A29" s="1" t="s">
        <v>19</v>
      </c>
      <c r="B29" s="2">
        <f>B15/B2</f>
        <v>6.869999999999999</v>
      </c>
      <c r="C29" s="67"/>
      <c r="D29" s="67"/>
      <c r="E29" s="67"/>
      <c r="F29" s="67"/>
      <c r="G29" s="67"/>
    </row>
    <row r="30" spans="1:7" ht="12.75">
      <c r="A30" t="s">
        <v>20</v>
      </c>
      <c r="B30" s="2">
        <f>B22/B2</f>
        <v>5.304545454545455</v>
      </c>
      <c r="C30" s="67"/>
      <c r="D30" s="67"/>
      <c r="E30" s="67"/>
      <c r="F30" s="67"/>
      <c r="G30" s="67"/>
    </row>
    <row r="31" spans="1:7" ht="12.75">
      <c r="A31" t="s">
        <v>23</v>
      </c>
      <c r="B31" s="2">
        <f>B24/B2</f>
        <v>12.174545454545454</v>
      </c>
      <c r="C31" s="67"/>
      <c r="D31" s="67"/>
      <c r="E31" s="67"/>
      <c r="F31" s="67"/>
      <c r="G31" s="67"/>
    </row>
  </sheetData>
  <sheetProtection sheet="1" objects="1" scenarios="1" selectLockedCells="1"/>
  <mergeCells count="31">
    <mergeCell ref="C25:G25"/>
    <mergeCell ref="C30:G30"/>
    <mergeCell ref="C31:G31"/>
    <mergeCell ref="C26:G26"/>
    <mergeCell ref="C27:G27"/>
    <mergeCell ref="C28:G28"/>
    <mergeCell ref="C29:G29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5:G5"/>
    <mergeCell ref="C6:G6"/>
    <mergeCell ref="C7:G7"/>
    <mergeCell ref="C12:G12"/>
    <mergeCell ref="C8:G8"/>
    <mergeCell ref="C9:G9"/>
    <mergeCell ref="C10:G10"/>
    <mergeCell ref="C11:G11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2007-02-15T01:40:48Z</cp:lastPrinted>
  <dcterms:created xsi:type="dcterms:W3CDTF">2005-01-10T15:34:54Z</dcterms:created>
  <dcterms:modified xsi:type="dcterms:W3CDTF">2007-02-15T21:19:29Z</dcterms:modified>
  <cp:category/>
  <cp:version/>
  <cp:contentType/>
  <cp:contentStatus/>
</cp:coreProperties>
</file>