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Flax" sheetId="11" r:id="rId11"/>
    <sheet name="Oats" sheetId="12" r:id="rId12"/>
    <sheet name="Wint.Wht" sheetId="13" r:id="rId13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<sst xmlns="http://schemas.openxmlformats.org/spreadsheetml/2006/main" count="463" uniqueCount="134">
  <si>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</si>
  <si>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</si>
  <si>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</si>
  <si>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</si>
  <si>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</si>
  <si>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</si>
  <si>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</si>
  <si>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</si>
  <si>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</si>
  <si>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</si>
  <si>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</si>
  <si>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</si>
  <si>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</si>
  <si>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</si>
  <si>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</si>
  <si>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</si>
  <si>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</si>
  <si>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</si>
  <si>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</si>
  <si>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</si>
  <si>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</si>
  <si>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</si>
  <si>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</si>
  <si>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</si>
  <si>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</si>
  <si>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</si>
  <si>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</si>
  <si>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</si>
  <si>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</si>
  <si>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</si>
  <si>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</si>
  <si>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</si>
  <si>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</si>
  <si>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</si>
  <si>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</si>
  <si>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</si>
  <si>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</si>
  <si>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</si>
  <si>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</si>
  <si>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</si>
  <si>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</si>
  <si>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</si>
  <si>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FLAX</t>
  </si>
  <si>
    <t>OATS</t>
  </si>
  <si>
    <t>WINTER WHEAT</t>
  </si>
  <si>
    <t>CASHFLOW SUMMARY</t>
  </si>
  <si>
    <t>HRSW</t>
  </si>
  <si>
    <t>Durum</t>
  </si>
  <si>
    <t>Barley</t>
  </si>
  <si>
    <t>Oil_SF</t>
  </si>
  <si>
    <t>Conf. SF</t>
  </si>
  <si>
    <t>Flax</t>
  </si>
  <si>
    <t>Oats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</si>
  <si>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</si>
  <si>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</si>
  <si>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</si>
  <si>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</si>
  <si>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</si>
  <si>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</si>
  <si>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</si>
  <si>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</si>
  <si>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</si>
  <si>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</si>
  <si>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</si>
  <si>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</si>
  <si>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</si>
  <si>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</si>
  <si>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</si>
  <si>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</si>
  <si>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</si>
  <si>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</si>
  <si>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</si>
  <si>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</si>
  <si>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</si>
  <si>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</si>
  <si>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</si>
  <si>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</si>
  <si>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</si>
  <si>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</si>
  <si>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</si>
  <si>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</si>
  <si>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</si>
  <si>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</si>
  <si>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</si>
  <si>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</si>
  <si>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</si>
  <si>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</si>
  <si>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</si>
  <si>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</si>
  <si>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</si>
  <si>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</si>
  <si>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</si>
  <si>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</si>
  <si>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&lt;scroll down for direct cost summary&gt;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</si>
  <si>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</si>
  <si>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</si>
  <si>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</si>
  <si>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</si>
  <si>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</si>
  <si>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</si>
  <si>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</si>
  <si>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</si>
  <si>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</si>
  <si>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</si>
  <si>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</si>
  <si>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</si>
  <si>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</si>
  <si>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</si>
  <si>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</si>
  <si>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</si>
  <si>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</si>
  <si>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</si>
  <si>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</si>
  <si>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</si>
  <si>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</si>
  <si>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</si>
  <si>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</si>
  <si>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</si>
  <si>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</si>
  <si>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</si>
  <si>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</si>
  <si>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</si>
  <si>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</si>
  <si>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</si>
  <si>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</si>
  <si>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North Dakota 2009 Projected Crop Budgets - South Red River Valley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</si>
  <si>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</si>
  <si>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</si>
  <si>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</si>
  <si>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</si>
  <si>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</si>
  <si>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</si>
  <si>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</si>
  <si>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t>Malt price, est. of feed barley price is $2.78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</si>
</sst>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53" applyAlignment="1" applyProtection="1">
      <alignment/>
      <protection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4" t="s">
        <v>125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96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97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98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99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100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101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102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103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104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105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106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107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108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109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110</v>
      </c>
      <c r="B19" s="48"/>
      <c r="C19" s="48"/>
      <c r="E19" s="48"/>
      <c r="F19" s="48"/>
      <c r="G19" s="48"/>
      <c r="H19" s="48"/>
    </row>
    <row r="20" spans="1:8" ht="12.75">
      <c r="A20" s="20" t="s">
        <v>111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112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113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114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115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116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117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118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119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62" t="s">
        <v>126</v>
      </c>
      <c r="B32" s="45" t="s">
        <v>127</v>
      </c>
      <c r="C32" s="45"/>
      <c r="D32" s="50"/>
      <c r="E32" s="45" t="s">
        <v>128</v>
      </c>
      <c r="F32" s="45"/>
      <c r="G32" s="45"/>
      <c r="H32" s="45"/>
    </row>
    <row r="33" spans="1:11" ht="12.75">
      <c r="A33" s="45" t="s">
        <v>129</v>
      </c>
      <c r="B33" s="63" t="s">
        <v>130</v>
      </c>
      <c r="C33" s="64"/>
      <c r="D33" s="64"/>
      <c r="E33" s="64"/>
      <c r="F33" s="64"/>
      <c r="G33" s="64"/>
      <c r="H33" s="45" t="s">
        <v>131</v>
      </c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1360</v>
      </c>
      <c r="C2" s="59"/>
      <c r="D2" s="59"/>
      <c r="E2" s="59"/>
      <c r="F2" s="59"/>
      <c r="G2" s="59"/>
    </row>
    <row r="3" spans="1:7" ht="12.75">
      <c r="A3" t="s">
        <v>77</v>
      </c>
      <c r="B3" s="10">
        <v>0.22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299.2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39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22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0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12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41.45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13.6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13.26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13.86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2.72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17.5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4.82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180.21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5.75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18.67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11.28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110.10000000000001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290.31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8.889999999999986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39</v>
      </c>
      <c r="C31" s="59"/>
      <c r="D31" s="59"/>
      <c r="E31" s="59"/>
      <c r="F31" s="59"/>
      <c r="G31" s="59"/>
    </row>
    <row r="32" spans="1:7" ht="12.75">
      <c r="A32" s="1" t="s">
        <v>22</v>
      </c>
      <c r="B32" s="13">
        <f>B18/B2</f>
        <v>0.13250735294117647</v>
      </c>
      <c r="C32" s="59"/>
      <c r="D32" s="59"/>
      <c r="E32" s="59"/>
      <c r="F32" s="59"/>
      <c r="G32" s="59"/>
    </row>
    <row r="33" spans="1:7" ht="12.75">
      <c r="A33" t="s">
        <v>23</v>
      </c>
      <c r="B33" s="13">
        <f>B25/B2</f>
        <v>0.08095588235294118</v>
      </c>
      <c r="C33" s="59"/>
      <c r="D33" s="59"/>
      <c r="E33" s="59"/>
      <c r="F33" s="59"/>
      <c r="G33" s="59"/>
    </row>
    <row r="34" spans="1:7" ht="12.75">
      <c r="A34" t="s">
        <v>27</v>
      </c>
      <c r="B34" s="13">
        <f>B27/B2</f>
        <v>0.21346323529411765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21</v>
      </c>
      <c r="C2" s="59"/>
      <c r="D2" s="59"/>
      <c r="E2" s="59"/>
      <c r="F2" s="59"/>
      <c r="G2" s="59"/>
    </row>
    <row r="3" spans="1:7" ht="12.75">
      <c r="A3" t="s">
        <v>77</v>
      </c>
      <c r="B3" s="10">
        <v>8.18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171.78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11.2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17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0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35.95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6.6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13.29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14.47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1.5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2.75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102.75999999999999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5.4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16.84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10.72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107.36000000000001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210.12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-38.34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4.893333333333333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5.112380952380953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10.005714285714285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66</v>
      </c>
      <c r="C2" s="59"/>
      <c r="D2" s="59"/>
      <c r="E2" s="59"/>
      <c r="F2" s="59"/>
      <c r="G2" s="59"/>
    </row>
    <row r="3" spans="1:7" ht="12.75">
      <c r="A3" t="s">
        <v>77</v>
      </c>
      <c r="B3" s="12">
        <v>2.43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160.38000000000002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8.8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4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0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57.28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8.4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15.32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15.59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6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3.17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118.56000000000002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5.95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18.45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11.27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110.07000000000001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228.63000000000002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-68.25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1.7963636363636366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1.667727272727273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3.4640909090909093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50</v>
      </c>
      <c r="C2" s="59"/>
      <c r="D2" s="59"/>
      <c r="E2" s="59"/>
      <c r="F2" s="59"/>
      <c r="G2" s="59"/>
    </row>
    <row r="3" spans="1:7" ht="12.75">
      <c r="A3" t="s">
        <v>78</v>
      </c>
      <c r="B3" s="12">
        <v>5.64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282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10.5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17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9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88.75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12.1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12.91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14.19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6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4.69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175.14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5.45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16.91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10.06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106.82000000000001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281.96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0.040000000000020464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3.5027999999999997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2.1364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5.6392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55</v>
      </c>
      <c r="C1" s="22" t="s">
        <v>57</v>
      </c>
      <c r="D1" s="32" t="s">
        <v>120</v>
      </c>
      <c r="E1" s="23" t="s">
        <v>65</v>
      </c>
      <c r="F1" s="22" t="s">
        <v>69</v>
      </c>
      <c r="G1" s="22" t="s">
        <v>70</v>
      </c>
      <c r="H1" s="22" t="s">
        <v>60</v>
      </c>
    </row>
    <row r="2" spans="1:8" ht="12.75">
      <c r="A2" s="16" t="s">
        <v>54</v>
      </c>
      <c r="B2" s="16" t="s">
        <v>56</v>
      </c>
      <c r="C2" s="16" t="s">
        <v>58</v>
      </c>
      <c r="D2" s="51" t="s">
        <v>121</v>
      </c>
      <c r="E2" s="17" t="s">
        <v>66</v>
      </c>
      <c r="F2" s="16" t="s">
        <v>66</v>
      </c>
      <c r="G2" s="16" t="s">
        <v>66</v>
      </c>
      <c r="H2" s="16" t="s">
        <v>59</v>
      </c>
    </row>
    <row r="3" spans="1:8" ht="12.75">
      <c r="A3" s="4" t="s">
        <v>46</v>
      </c>
      <c r="B3" s="53">
        <f>HRSW!B4</f>
        <v>281.7</v>
      </c>
      <c r="C3" s="53">
        <f>HRSW!B18</f>
        <v>172.69</v>
      </c>
      <c r="D3" s="15">
        <f>B3-C3</f>
        <v>109.00999999999999</v>
      </c>
      <c r="E3" s="24">
        <v>0</v>
      </c>
      <c r="F3" s="25">
        <f aca="true" t="shared" si="0" ref="F3:F13">B3*E3</f>
        <v>0</v>
      </c>
      <c r="G3" s="25">
        <f aca="true" t="shared" si="1" ref="G3:G13">E3*C3</f>
        <v>0</v>
      </c>
      <c r="H3" s="25">
        <f>F3-G3</f>
        <v>0</v>
      </c>
    </row>
    <row r="4" spans="1:8" ht="12.75">
      <c r="A4" s="4" t="s">
        <v>47</v>
      </c>
      <c r="B4" s="53">
        <f>Durum!B4</f>
        <v>262.48</v>
      </c>
      <c r="C4" s="53">
        <f>Durum!B18</f>
        <v>147.59</v>
      </c>
      <c r="D4" s="15">
        <f aca="true" t="shared" si="2" ref="D4:D13">B4-C4</f>
        <v>114.89000000000001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3">F4-G4</f>
        <v>0</v>
      </c>
    </row>
    <row r="5" spans="1:8" ht="12.75">
      <c r="A5" s="4" t="s">
        <v>48</v>
      </c>
      <c r="B5" s="53">
        <f>Barley!B4</f>
        <v>254.98</v>
      </c>
      <c r="C5" s="53">
        <f>Barley!B18</f>
        <v>141.15</v>
      </c>
      <c r="D5" s="15">
        <f t="shared" si="2"/>
        <v>113.82999999999998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26</v>
      </c>
      <c r="B6" s="53">
        <f>Corn!B4</f>
        <v>438.48</v>
      </c>
      <c r="C6" s="53">
        <f>Corn!B18</f>
        <v>312.94</v>
      </c>
      <c r="D6" s="15">
        <f t="shared" si="2"/>
        <v>125.54000000000002</v>
      </c>
      <c r="E6" s="24">
        <v>900</v>
      </c>
      <c r="F6" s="25">
        <f t="shared" si="0"/>
        <v>394632</v>
      </c>
      <c r="G6" s="25">
        <f t="shared" si="1"/>
        <v>281646</v>
      </c>
      <c r="H6" s="25">
        <f t="shared" si="3"/>
        <v>112986</v>
      </c>
    </row>
    <row r="7" spans="1:8" ht="12.75">
      <c r="A7" s="4" t="s">
        <v>25</v>
      </c>
      <c r="B7" s="53">
        <f>Soyb!B4</f>
        <v>292.06</v>
      </c>
      <c r="C7" s="53">
        <f>Soyb!B18</f>
        <v>123.52</v>
      </c>
      <c r="D7" s="15">
        <f t="shared" si="2"/>
        <v>168.54000000000002</v>
      </c>
      <c r="E7" s="24">
        <v>900</v>
      </c>
      <c r="F7" s="25">
        <f t="shared" si="0"/>
        <v>262854</v>
      </c>
      <c r="G7" s="25">
        <f t="shared" si="1"/>
        <v>111168</v>
      </c>
      <c r="H7" s="25">
        <f t="shared" si="3"/>
        <v>151686</v>
      </c>
    </row>
    <row r="8" spans="1:8" ht="12.75">
      <c r="A8" s="4" t="s">
        <v>75</v>
      </c>
      <c r="B8" s="53">
        <f>Drybean!B4</f>
        <v>367.2</v>
      </c>
      <c r="C8" s="53">
        <f>Drybean!B18</f>
        <v>171.93999999999997</v>
      </c>
      <c r="D8" s="15">
        <f t="shared" si="2"/>
        <v>195.26000000000002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49</v>
      </c>
      <c r="B9" s="53">
        <f>Oil_SF!B4</f>
        <v>249.48000000000002</v>
      </c>
      <c r="C9" s="53">
        <f>Oil_SF!B18</f>
        <v>159.63000000000002</v>
      </c>
      <c r="D9" s="15">
        <f t="shared" si="2"/>
        <v>89.85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50</v>
      </c>
      <c r="B10" s="53">
        <f>Conf_SF!B4</f>
        <v>299.2</v>
      </c>
      <c r="C10" s="53">
        <f>Conf_SF!B18</f>
        <v>180.21</v>
      </c>
      <c r="D10" s="15">
        <f t="shared" si="2"/>
        <v>118.98999999999998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51</v>
      </c>
      <c r="B11" s="53">
        <f>Flax!B4</f>
        <v>171.78</v>
      </c>
      <c r="C11" s="53">
        <f>Flax!B18</f>
        <v>102.75999999999999</v>
      </c>
      <c r="D11" s="15">
        <f t="shared" si="2"/>
        <v>69.02000000000001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52</v>
      </c>
      <c r="B12" s="53">
        <f>Oats!B4</f>
        <v>160.38000000000002</v>
      </c>
      <c r="C12" s="53">
        <f>Oats!B18</f>
        <v>118.56000000000002</v>
      </c>
      <c r="D12" s="15">
        <f t="shared" si="2"/>
        <v>41.82000000000001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53</v>
      </c>
      <c r="B13" s="53">
        <f>'Wint.Wht'!B4</f>
        <v>282</v>
      </c>
      <c r="C13" s="53">
        <f>'Wint.Wht'!B18</f>
        <v>175.14</v>
      </c>
      <c r="D13" s="15">
        <f t="shared" si="2"/>
        <v>106.86000000000001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14" t="s">
        <v>71</v>
      </c>
      <c r="B14" s="14"/>
      <c r="C14" s="14"/>
      <c r="D14" s="14"/>
      <c r="E14" s="26">
        <f>SUM(E3:E13)</f>
        <v>1800</v>
      </c>
      <c r="F14" s="26">
        <f>SUM(F3:F13)</f>
        <v>657486</v>
      </c>
      <c r="G14" s="26">
        <f>SUM(G3:G13)</f>
        <v>392814</v>
      </c>
      <c r="H14" s="26">
        <f>SUM(H3:H13)</f>
        <v>264672</v>
      </c>
    </row>
    <row r="15" spans="1:7" ht="12.75">
      <c r="A15" s="4"/>
      <c r="B15" s="4"/>
      <c r="C15" s="4"/>
      <c r="D15" s="4"/>
      <c r="E15" s="18"/>
      <c r="F15" s="18"/>
      <c r="G15" s="18"/>
    </row>
    <row r="16" spans="1:8" ht="12.75">
      <c r="A16" s="3"/>
      <c r="B16" s="3"/>
      <c r="C16" s="56" t="s">
        <v>45</v>
      </c>
      <c r="D16" s="56"/>
      <c r="E16" s="56"/>
      <c r="F16" s="3"/>
      <c r="G16" s="3"/>
      <c r="H16" s="3"/>
    </row>
    <row r="17" spans="1:8" ht="12.75">
      <c r="A17" s="19" t="s">
        <v>67</v>
      </c>
      <c r="B17" s="19"/>
      <c r="C17" s="19"/>
      <c r="D17" s="20"/>
      <c r="E17" s="19" t="s">
        <v>68</v>
      </c>
      <c r="F17" s="19"/>
      <c r="G17" s="19"/>
      <c r="H17" s="3"/>
    </row>
    <row r="18" spans="1:7" ht="12.75">
      <c r="A18" t="s">
        <v>76</v>
      </c>
      <c r="C18" s="27">
        <f>F14</f>
        <v>657486</v>
      </c>
      <c r="E18" t="s">
        <v>62</v>
      </c>
      <c r="G18" s="27">
        <f>G14</f>
        <v>392814</v>
      </c>
    </row>
    <row r="19" spans="1:8" ht="12.75">
      <c r="A19" t="s">
        <v>72</v>
      </c>
      <c r="C19" s="28">
        <v>23400</v>
      </c>
      <c r="D19" s="1" t="s">
        <v>64</v>
      </c>
      <c r="E19" t="s">
        <v>122</v>
      </c>
      <c r="G19" s="28">
        <v>36300</v>
      </c>
      <c r="H19" s="1" t="s">
        <v>64</v>
      </c>
    </row>
    <row r="20" spans="1:8" ht="12.75">
      <c r="A20" t="s">
        <v>74</v>
      </c>
      <c r="C20" s="29">
        <v>0</v>
      </c>
      <c r="D20" s="1" t="s">
        <v>64</v>
      </c>
      <c r="E20" t="s">
        <v>61</v>
      </c>
      <c r="G20" s="28">
        <v>133920</v>
      </c>
      <c r="H20" s="1" t="s">
        <v>64</v>
      </c>
    </row>
    <row r="21" spans="1:8" ht="12.75">
      <c r="A21" t="s">
        <v>60</v>
      </c>
      <c r="C21" s="27">
        <f>SUM(C18:C20)</f>
        <v>680886</v>
      </c>
      <c r="E21" t="s">
        <v>123</v>
      </c>
      <c r="G21" s="28">
        <v>0</v>
      </c>
      <c r="H21" s="1" t="s">
        <v>64</v>
      </c>
    </row>
    <row r="22" spans="5:8" ht="12.75">
      <c r="E22" t="s">
        <v>63</v>
      </c>
      <c r="G22" s="28">
        <v>0</v>
      </c>
      <c r="H22" s="1" t="s">
        <v>64</v>
      </c>
    </row>
    <row r="23" spans="5:8" ht="12.75">
      <c r="E23" t="s">
        <v>73</v>
      </c>
      <c r="G23" s="29">
        <v>8500</v>
      </c>
      <c r="H23" s="1" t="s">
        <v>64</v>
      </c>
    </row>
    <row r="24" spans="5:7" ht="13.5" thickBot="1">
      <c r="E24" t="s">
        <v>60</v>
      </c>
      <c r="G24" s="37">
        <f>SUM(G18:G23)</f>
        <v>571534</v>
      </c>
    </row>
    <row r="25" spans="1:8" ht="13.5" thickBot="1">
      <c r="A25" s="3" t="s">
        <v>124</v>
      </c>
      <c r="B25" s="3"/>
      <c r="C25" s="3"/>
      <c r="D25" s="3"/>
      <c r="E25" s="3"/>
      <c r="F25" s="3"/>
      <c r="G25" s="52">
        <f>C21-G24</f>
        <v>109352</v>
      </c>
      <c r="H25" s="3"/>
    </row>
    <row r="26" ht="12.75">
      <c r="G26" s="6"/>
    </row>
    <row r="27" spans="3:6" ht="12.75">
      <c r="C27" s="57" t="s">
        <v>79</v>
      </c>
      <c r="D27" s="57"/>
      <c r="E27" s="57"/>
      <c r="F27" s="57"/>
    </row>
    <row r="28" spans="3:6" ht="12.75">
      <c r="C28" s="58" t="s">
        <v>93</v>
      </c>
      <c r="D28" s="58"/>
      <c r="E28" s="58"/>
      <c r="F28" s="58"/>
    </row>
    <row r="36" ht="12.75">
      <c r="A36" t="s">
        <v>94</v>
      </c>
    </row>
    <row r="37" spans="1:12" ht="12.75">
      <c r="A37" s="33" t="s">
        <v>80</v>
      </c>
      <c r="B37" s="34" t="s">
        <v>81</v>
      </c>
      <c r="C37" s="34" t="s">
        <v>82</v>
      </c>
      <c r="D37" s="34" t="s">
        <v>83</v>
      </c>
      <c r="E37" s="34" t="s">
        <v>84</v>
      </c>
      <c r="F37" s="34" t="s">
        <v>85</v>
      </c>
      <c r="G37" s="34" t="s">
        <v>86</v>
      </c>
      <c r="H37" s="34" t="s">
        <v>87</v>
      </c>
      <c r="I37" s="34" t="s">
        <v>88</v>
      </c>
      <c r="J37" s="34" t="s">
        <v>89</v>
      </c>
      <c r="K37" s="34" t="s">
        <v>90</v>
      </c>
      <c r="L37" s="35" t="s">
        <v>91</v>
      </c>
    </row>
    <row r="38" spans="1:12" ht="12.75">
      <c r="A38" s="36" t="s">
        <v>46</v>
      </c>
      <c r="B38" s="37">
        <f>$E3*HRSW!$B7</f>
        <v>0</v>
      </c>
      <c r="C38" s="37">
        <f>$E3*HRSW!$B8</f>
        <v>0</v>
      </c>
      <c r="D38" s="37">
        <f>$E3*HRSW!$B9</f>
        <v>0</v>
      </c>
      <c r="E38" s="37">
        <f>$E3*HRSW!$B10</f>
        <v>0</v>
      </c>
      <c r="F38" s="37">
        <f>$E3*HRSW!$B11</f>
        <v>0</v>
      </c>
      <c r="G38" s="37">
        <f>$E3*HRSW!$B12</f>
        <v>0</v>
      </c>
      <c r="H38" s="37">
        <f>$E3*HRSW!$B13</f>
        <v>0</v>
      </c>
      <c r="I38" s="37">
        <f>$E3*HRSW!$B14</f>
        <v>0</v>
      </c>
      <c r="J38" s="37">
        <f>$E3*HRSW!$B15</f>
        <v>0</v>
      </c>
      <c r="K38" s="37">
        <f>$E3*HRSW!$B16</f>
        <v>0</v>
      </c>
      <c r="L38" s="38">
        <f>$E3*HRSW!$B17</f>
        <v>0</v>
      </c>
    </row>
    <row r="39" spans="1:12" ht="12.75">
      <c r="A39" s="39" t="s">
        <v>47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40">
        <f>$E4*Durum!$B17</f>
        <v>0</v>
      </c>
    </row>
    <row r="40" spans="1:12" ht="12.75">
      <c r="A40" s="39" t="s">
        <v>48</v>
      </c>
      <c r="B40" s="25">
        <f>$E5*Barley!$B7</f>
        <v>0</v>
      </c>
      <c r="C40" s="25">
        <f>$E5*Barley!$B8</f>
        <v>0</v>
      </c>
      <c r="D40" s="25">
        <f>$E5*Barley!$B9</f>
        <v>0</v>
      </c>
      <c r="E40" s="25">
        <f>$E5*Barley!$B10</f>
        <v>0</v>
      </c>
      <c r="F40" s="25">
        <f>$E5*Barley!$B11</f>
        <v>0</v>
      </c>
      <c r="G40" s="25">
        <f>$E5*Barley!$B12</f>
        <v>0</v>
      </c>
      <c r="H40" s="25">
        <f>$E5*Barley!$B13</f>
        <v>0</v>
      </c>
      <c r="I40" s="25">
        <f>$E5*Barley!$B14</f>
        <v>0</v>
      </c>
      <c r="J40" s="25">
        <f>$E5*Barley!$B15</f>
        <v>0</v>
      </c>
      <c r="K40" s="25">
        <f>$E5*Barley!$B16</f>
        <v>0</v>
      </c>
      <c r="L40" s="40">
        <f>$E5*Barley!$B17</f>
        <v>0</v>
      </c>
    </row>
    <row r="41" spans="1:12" ht="12.75">
      <c r="A41" s="39" t="s">
        <v>26</v>
      </c>
      <c r="B41" s="25">
        <f>$E6*Corn!$B7</f>
        <v>63558.00000000001</v>
      </c>
      <c r="C41" s="25">
        <f>$E6*Corn!$B8</f>
        <v>18000</v>
      </c>
      <c r="D41" s="25">
        <f>$E6*Corn!$B9</f>
        <v>0</v>
      </c>
      <c r="E41" s="25">
        <f>$E6*Corn!$B10</f>
        <v>0</v>
      </c>
      <c r="F41" s="25">
        <f>$E6*Corn!$B11</f>
        <v>106245</v>
      </c>
      <c r="G41" s="25">
        <f>$E6*Corn!$B12</f>
        <v>22500</v>
      </c>
      <c r="H41" s="25">
        <f>$E6*Corn!$B13</f>
        <v>18090</v>
      </c>
      <c r="I41" s="25">
        <f>$E6*Corn!$B14</f>
        <v>17631</v>
      </c>
      <c r="J41" s="25">
        <f>$E6*Corn!$B15</f>
        <v>22680</v>
      </c>
      <c r="K41" s="25">
        <f>$E6*Corn!$B16</f>
        <v>5400</v>
      </c>
      <c r="L41" s="40">
        <f>$E6*Corn!$B17</f>
        <v>7542.000000000001</v>
      </c>
    </row>
    <row r="42" spans="1:12" ht="12.75">
      <c r="A42" s="39" t="s">
        <v>25</v>
      </c>
      <c r="B42" s="25">
        <f>$E7*Soyb!$B7</f>
        <v>41904</v>
      </c>
      <c r="C42" s="25">
        <f>$E7*Soyb!$B8</f>
        <v>18000</v>
      </c>
      <c r="D42" s="25">
        <f>$E7*Soyb!$B9</f>
        <v>0</v>
      </c>
      <c r="E42" s="25">
        <f>$E7*Soyb!$B10</f>
        <v>7200</v>
      </c>
      <c r="F42" s="25">
        <f>$E7*Soyb!$B11</f>
        <v>3942</v>
      </c>
      <c r="G42" s="25">
        <f>$E7*Soyb!$B12</f>
        <v>11160</v>
      </c>
      <c r="H42" s="25">
        <f>$E7*Soyb!$B13</f>
        <v>10440</v>
      </c>
      <c r="I42" s="25">
        <f>$E7*Soyb!$B14</f>
        <v>12393</v>
      </c>
      <c r="J42" s="25">
        <f>$E7*Soyb!$B15</f>
        <v>0</v>
      </c>
      <c r="K42" s="25">
        <f>$E7*Soyb!$B16</f>
        <v>3150</v>
      </c>
      <c r="L42" s="40">
        <f>$E7*Soyb!$B17</f>
        <v>2979</v>
      </c>
    </row>
    <row r="43" spans="1:12" ht="12.75">
      <c r="A43" s="39" t="s">
        <v>75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40">
        <f>$E8*Drybean!$B17</f>
        <v>0</v>
      </c>
    </row>
    <row r="44" spans="1:12" ht="12.75">
      <c r="A44" s="39" t="s">
        <v>49</v>
      </c>
      <c r="B44" s="25">
        <f>$E9*Oil_SF!$B7</f>
        <v>0</v>
      </c>
      <c r="C44" s="25">
        <f>$E9*Oil_SF!$B8</f>
        <v>0</v>
      </c>
      <c r="D44" s="25">
        <f>$E9*Oil_SF!$B9</f>
        <v>0</v>
      </c>
      <c r="E44" s="25">
        <f>$E9*Oil_SF!$B10</f>
        <v>0</v>
      </c>
      <c r="F44" s="25">
        <f>$E9*Oil_SF!$B11</f>
        <v>0</v>
      </c>
      <c r="G44" s="25">
        <f>$E9*Oil_SF!$B12</f>
        <v>0</v>
      </c>
      <c r="H44" s="25">
        <f>$E9*Oil_SF!$B13</f>
        <v>0</v>
      </c>
      <c r="I44" s="25">
        <f>$E9*Oil_SF!$B14</f>
        <v>0</v>
      </c>
      <c r="J44" s="25">
        <f>$E9*Oil_SF!$B15</f>
        <v>0</v>
      </c>
      <c r="K44" s="25">
        <f>$E9*Oil_SF!$B16</f>
        <v>0</v>
      </c>
      <c r="L44" s="40">
        <f>$E9*Oil_SF!$B17</f>
        <v>0</v>
      </c>
    </row>
    <row r="45" spans="1:12" ht="12.75">
      <c r="A45" s="39" t="s">
        <v>50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40">
        <f>$E10*Conf_SF!$B17</f>
        <v>0</v>
      </c>
    </row>
    <row r="46" spans="1:12" ht="12.75">
      <c r="A46" s="39" t="s">
        <v>51</v>
      </c>
      <c r="B46" s="25">
        <f>$E11*Flax!$B7</f>
        <v>0</v>
      </c>
      <c r="C46" s="25">
        <f>$E11*Flax!$B8</f>
        <v>0</v>
      </c>
      <c r="D46" s="25">
        <f>$E11*Flax!$B9</f>
        <v>0</v>
      </c>
      <c r="E46" s="25">
        <f>$E11*Flax!$B10</f>
        <v>0</v>
      </c>
      <c r="F46" s="25">
        <f>$E11*Flax!$B11</f>
        <v>0</v>
      </c>
      <c r="G46" s="25">
        <f>$E11*Flax!$B12</f>
        <v>0</v>
      </c>
      <c r="H46" s="25">
        <f>$E11*Flax!$B13</f>
        <v>0</v>
      </c>
      <c r="I46" s="25">
        <f>$E11*Flax!$B14</f>
        <v>0</v>
      </c>
      <c r="J46" s="25">
        <f>$E11*Flax!$B15</f>
        <v>0</v>
      </c>
      <c r="K46" s="25">
        <f>$E11*Flax!$B16</f>
        <v>0</v>
      </c>
      <c r="L46" s="40">
        <f>$E11*Flax!$B17</f>
        <v>0</v>
      </c>
    </row>
    <row r="47" spans="1:12" ht="12.75">
      <c r="A47" s="39" t="s">
        <v>52</v>
      </c>
      <c r="B47" s="25">
        <f>$E12*Oats!$B7</f>
        <v>0</v>
      </c>
      <c r="C47" s="25">
        <f>$E12*Oats!$B8</f>
        <v>0</v>
      </c>
      <c r="D47" s="25">
        <f>$E12*Oats!$B9</f>
        <v>0</v>
      </c>
      <c r="E47" s="25">
        <f>$E12*Oats!$B10</f>
        <v>0</v>
      </c>
      <c r="F47" s="25">
        <f>$E12*Oats!$B11</f>
        <v>0</v>
      </c>
      <c r="G47" s="25">
        <f>$E12*Oats!$B12</f>
        <v>0</v>
      </c>
      <c r="H47" s="25">
        <f>$E12*Oats!$B13</f>
        <v>0</v>
      </c>
      <c r="I47" s="25">
        <f>$E12*Oats!$B14</f>
        <v>0</v>
      </c>
      <c r="J47" s="25">
        <f>$E12*Oats!$B15</f>
        <v>0</v>
      </c>
      <c r="K47" s="25">
        <f>$E12*Oats!$B16</f>
        <v>0</v>
      </c>
      <c r="L47" s="40">
        <f>$E12*Oats!$B17</f>
        <v>0</v>
      </c>
    </row>
    <row r="48" spans="1:12" ht="12.75">
      <c r="A48" s="39" t="s">
        <v>53</v>
      </c>
      <c r="B48" s="25">
        <f>$E13*'Wint.Wht'!$B7</f>
        <v>0</v>
      </c>
      <c r="C48" s="25">
        <f>$E13*'Wint.Wht'!$B8</f>
        <v>0</v>
      </c>
      <c r="D48" s="25">
        <f>$E13*'Wint.Wht'!$B9</f>
        <v>0</v>
      </c>
      <c r="E48" s="25">
        <f>$E13*'Wint.Wht'!$B10</f>
        <v>0</v>
      </c>
      <c r="F48" s="25">
        <f>$E13*'Wint.Wht'!$B11</f>
        <v>0</v>
      </c>
      <c r="G48" s="25">
        <f>$E13*'Wint.Wht'!$B12</f>
        <v>0</v>
      </c>
      <c r="H48" s="25">
        <f>$E13*'Wint.Wht'!$B13</f>
        <v>0</v>
      </c>
      <c r="I48" s="25">
        <f>$E13*'Wint.Wht'!$B14</f>
        <v>0</v>
      </c>
      <c r="J48" s="25">
        <f>$E13*'Wint.Wht'!$B15</f>
        <v>0</v>
      </c>
      <c r="K48" s="25">
        <f>$E13*'Wint.Wht'!$B16</f>
        <v>0</v>
      </c>
      <c r="L48" s="40">
        <f>$E13*'Wint.Wht'!$B17</f>
        <v>0</v>
      </c>
    </row>
    <row r="49" spans="1:12" ht="12.75">
      <c r="A49" s="41" t="s">
        <v>71</v>
      </c>
      <c r="B49" s="26">
        <f aca="true" t="shared" si="4" ref="B49:L49">SUM(B38:B48)</f>
        <v>105462</v>
      </c>
      <c r="C49" s="26">
        <f t="shared" si="4"/>
        <v>36000</v>
      </c>
      <c r="D49" s="26">
        <f t="shared" si="4"/>
        <v>0</v>
      </c>
      <c r="E49" s="26">
        <f t="shared" si="4"/>
        <v>7200</v>
      </c>
      <c r="F49" s="26">
        <f t="shared" si="4"/>
        <v>110187</v>
      </c>
      <c r="G49" s="26">
        <f t="shared" si="4"/>
        <v>33660</v>
      </c>
      <c r="H49" s="26">
        <f t="shared" si="4"/>
        <v>28530</v>
      </c>
      <c r="I49" s="26">
        <f t="shared" si="4"/>
        <v>30024</v>
      </c>
      <c r="J49" s="26">
        <f t="shared" si="4"/>
        <v>22680</v>
      </c>
      <c r="K49" s="26">
        <f t="shared" si="4"/>
        <v>8550</v>
      </c>
      <c r="L49" s="42">
        <f t="shared" si="4"/>
        <v>10521</v>
      </c>
    </row>
    <row r="50" spans="1:12" ht="12.75">
      <c r="A50" s="41" t="s">
        <v>92</v>
      </c>
      <c r="B50" s="26"/>
      <c r="C50" s="42"/>
      <c r="D50" s="43">
        <f>SUM(B49:L49)</f>
        <v>392814</v>
      </c>
      <c r="E50" s="27"/>
      <c r="F50" s="27"/>
      <c r="G50" s="27"/>
      <c r="H50" s="27"/>
      <c r="I50" s="27"/>
      <c r="J50" s="27"/>
      <c r="K50" s="27"/>
      <c r="L50" s="27"/>
    </row>
  </sheetData>
  <sheetProtection sheet="1" objects="1" scenarios="1"/>
  <mergeCells count="3">
    <mergeCell ref="C16:E16"/>
    <mergeCell ref="C27:F27"/>
    <mergeCell ref="C28:F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0" t="s">
        <v>31</v>
      </c>
      <c r="D1" s="60"/>
      <c r="E1" s="60"/>
      <c r="F1" s="60"/>
      <c r="G1" s="60"/>
    </row>
    <row r="2" spans="1:7" ht="12.75">
      <c r="A2" t="s">
        <v>29</v>
      </c>
      <c r="B2" s="9">
        <v>45</v>
      </c>
      <c r="C2" s="59"/>
      <c r="D2" s="59"/>
      <c r="E2" s="59"/>
      <c r="F2" s="59"/>
      <c r="G2" s="59"/>
    </row>
    <row r="3" spans="1:7" ht="12.75">
      <c r="A3" t="s">
        <v>77</v>
      </c>
      <c r="B3" s="12">
        <v>6.26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281.7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21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17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5.5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78.26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12.1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13.7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14.51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6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4.62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172.69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5.52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17.21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10.42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107.55000000000001</v>
      </c>
      <c r="C25" s="59"/>
      <c r="D25" s="59"/>
      <c r="E25" s="59"/>
      <c r="F25" s="59"/>
      <c r="G25" s="59"/>
    </row>
    <row r="26" spans="2:7" ht="12.75" customHeight="1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280.24</v>
      </c>
      <c r="C27" s="59"/>
      <c r="D27" s="59"/>
      <c r="E27" s="59"/>
      <c r="F27" s="59"/>
      <c r="G27" s="59"/>
    </row>
    <row r="28" spans="2:7" ht="12.75" customHeight="1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1.4599999999999795</v>
      </c>
      <c r="C29" s="59"/>
      <c r="D29" s="59"/>
      <c r="E29" s="59"/>
      <c r="F29" s="59"/>
      <c r="G29" s="59"/>
    </row>
    <row r="30" spans="2:7" ht="12.75" customHeight="1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3.8375555555555554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2.39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6.227555555555556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C10:G10"/>
    <mergeCell ref="C11:G11"/>
    <mergeCell ref="C12:G12"/>
    <mergeCell ref="C13:G13"/>
    <mergeCell ref="C14:G14"/>
    <mergeCell ref="C15:G15"/>
    <mergeCell ref="C16:G16"/>
    <mergeCell ref="C17:G17"/>
    <mergeCell ref="C2:G2"/>
    <mergeCell ref="C3:G3"/>
    <mergeCell ref="C4:G4"/>
    <mergeCell ref="C5:G5"/>
    <mergeCell ref="C6:G6"/>
    <mergeCell ref="C7:G7"/>
    <mergeCell ref="C8:G8"/>
    <mergeCell ref="C9:G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0" t="s">
        <v>31</v>
      </c>
      <c r="D1" s="60"/>
      <c r="E1" s="60"/>
      <c r="F1" s="60"/>
      <c r="G1" s="60"/>
    </row>
    <row r="2" spans="1:7" ht="12.75">
      <c r="A2" t="s">
        <v>29</v>
      </c>
      <c r="B2" s="9">
        <v>34</v>
      </c>
      <c r="C2" s="59" t="s">
        <v>132</v>
      </c>
      <c r="D2" s="59"/>
      <c r="E2" s="59"/>
      <c r="F2" s="59"/>
      <c r="G2" s="59"/>
    </row>
    <row r="3" spans="1:7" ht="12.75">
      <c r="A3" t="s">
        <v>77</v>
      </c>
      <c r="B3" s="12">
        <v>7.72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262.48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22.7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17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5.5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55.17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9.9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13.19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14.18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6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3.95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147.59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5.35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16.76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10.17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106.68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254.27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8.210000000000008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4.340882352941176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3.1376470588235295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7.478529411764706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4" sqref="C4:G4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61</v>
      </c>
      <c r="C2" s="59"/>
      <c r="D2" s="59"/>
      <c r="E2" s="59"/>
      <c r="F2" s="59"/>
      <c r="G2" s="59"/>
    </row>
    <row r="3" spans="1:7" ht="12.75">
      <c r="A3" t="s">
        <v>77</v>
      </c>
      <c r="B3" s="12">
        <v>4.18</v>
      </c>
      <c r="C3" s="59" t="s">
        <v>133</v>
      </c>
      <c r="D3" s="59"/>
      <c r="E3" s="59"/>
      <c r="F3" s="59"/>
      <c r="G3" s="59"/>
    </row>
    <row r="4" spans="1:7" ht="12.75">
      <c r="A4" t="s">
        <v>28</v>
      </c>
      <c r="B4" s="2">
        <f>B2*B3</f>
        <v>254.98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15.2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14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1.5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62.95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7.2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15.09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15.43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6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3.78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141.15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5.88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18.24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11.16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109.68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250.83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4.149999999999977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2.3139344262295083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1.798032786885246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4.111967213114754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126</v>
      </c>
      <c r="C2" s="59"/>
      <c r="D2" s="59"/>
      <c r="E2" s="59"/>
      <c r="F2" s="59"/>
      <c r="G2" s="59"/>
    </row>
    <row r="3" spans="1:7" ht="12.75">
      <c r="A3" t="s">
        <v>77</v>
      </c>
      <c r="B3" s="12">
        <v>3.48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438.48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70.62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20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0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118.05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25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20.1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19.59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25.2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6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8.38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312.94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7.76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26.73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15.79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124.68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437.62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0.8600000000000136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2.4836507936507934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0.9895238095238096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3.4731746031746034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34</v>
      </c>
      <c r="C2" s="59"/>
      <c r="D2" s="59"/>
      <c r="E2" s="59"/>
      <c r="F2" s="59"/>
      <c r="G2" s="59"/>
    </row>
    <row r="3" spans="1:7" ht="12.75">
      <c r="A3" t="s">
        <v>77</v>
      </c>
      <c r="B3" s="12">
        <v>8.59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292.06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46.56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20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0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8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4.38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12.4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11.6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13.77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3.5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3.31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123.52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5.16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16.19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9.54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105.29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228.81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63.25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7</v>
      </c>
      <c r="C31" s="59"/>
      <c r="D31" s="59"/>
      <c r="E31" s="59"/>
      <c r="F31" s="59"/>
      <c r="G31" s="59"/>
    </row>
    <row r="32" spans="1:7" ht="12.75">
      <c r="A32" s="1" t="s">
        <v>22</v>
      </c>
      <c r="B32" s="2">
        <f>B18/B2</f>
        <v>3.632941176470588</v>
      </c>
      <c r="C32" s="59"/>
      <c r="D32" s="59"/>
      <c r="E32" s="59"/>
      <c r="F32" s="59"/>
      <c r="G32" s="59"/>
    </row>
    <row r="33" spans="1:7" ht="12.75">
      <c r="A33" t="s">
        <v>23</v>
      </c>
      <c r="B33" s="2">
        <f>B25/B2</f>
        <v>3.0967647058823533</v>
      </c>
      <c r="C33" s="59"/>
      <c r="D33" s="59"/>
      <c r="E33" s="59"/>
      <c r="F33" s="59"/>
      <c r="G33" s="59"/>
    </row>
    <row r="34" spans="1:7" ht="12.75">
      <c r="A34" t="s">
        <v>27</v>
      </c>
      <c r="B34" s="2">
        <f>B27/B2</f>
        <v>6.729705882352941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1530</v>
      </c>
      <c r="C2" s="59"/>
      <c r="D2" s="59"/>
      <c r="E2" s="59"/>
      <c r="F2" s="59"/>
      <c r="G2" s="59"/>
    </row>
    <row r="3" spans="1:7" ht="12.75">
      <c r="A3" t="s">
        <v>30</v>
      </c>
      <c r="B3" s="10">
        <v>0.24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367.2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42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27.3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0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0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45.18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16.7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14.52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15.64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0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6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4.6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171.93999999999997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6.08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20.25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12.86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113.59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285.53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81.67000000000002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39</v>
      </c>
      <c r="C31" s="59"/>
      <c r="D31" s="59"/>
      <c r="E31" s="59"/>
      <c r="F31" s="59"/>
      <c r="G31" s="59"/>
    </row>
    <row r="32" spans="1:7" ht="12.75">
      <c r="A32" s="1" t="s">
        <v>22</v>
      </c>
      <c r="B32" s="13">
        <f>B18/B2</f>
        <v>0.11237908496732024</v>
      </c>
      <c r="C32" s="59"/>
      <c r="D32" s="59"/>
      <c r="E32" s="59"/>
      <c r="F32" s="59"/>
      <c r="G32" s="59"/>
    </row>
    <row r="33" spans="1:7" ht="12.75">
      <c r="A33" t="s">
        <v>23</v>
      </c>
      <c r="B33" s="13">
        <f>B25/B2</f>
        <v>0.07424183006535948</v>
      </c>
      <c r="C33" s="59"/>
      <c r="D33" s="59"/>
      <c r="E33" s="59"/>
      <c r="F33" s="59"/>
      <c r="G33" s="59"/>
    </row>
    <row r="34" spans="1:7" ht="12.75">
      <c r="A34" t="s">
        <v>27</v>
      </c>
      <c r="B34" s="13">
        <f>B27/B2</f>
        <v>0.18662091503267972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1540</v>
      </c>
      <c r="C2" s="59"/>
      <c r="D2" s="59"/>
      <c r="E2" s="59"/>
      <c r="F2" s="59"/>
      <c r="G2" s="59"/>
    </row>
    <row r="3" spans="1:7" ht="12.75">
      <c r="A3" t="s">
        <v>77</v>
      </c>
      <c r="B3" s="10">
        <v>0.162</v>
      </c>
      <c r="C3" s="59"/>
      <c r="D3" s="59"/>
      <c r="E3" s="59"/>
      <c r="F3" s="59"/>
      <c r="G3" s="59"/>
    </row>
    <row r="4" spans="1:7" ht="12.75">
      <c r="A4" t="s">
        <v>28</v>
      </c>
      <c r="B4" s="2">
        <f>B2*B3</f>
        <v>249.48000000000002</v>
      </c>
      <c r="C4" s="59"/>
      <c r="D4" s="59"/>
      <c r="E4" s="59"/>
      <c r="F4" s="59"/>
      <c r="G4" s="59"/>
    </row>
    <row r="5" spans="3:7" ht="12.75">
      <c r="C5" s="59"/>
      <c r="D5" s="59"/>
      <c r="E5" s="59"/>
      <c r="F5" s="59"/>
      <c r="G5" s="59"/>
    </row>
    <row r="6" spans="1:7" ht="12.75">
      <c r="A6" t="s">
        <v>1</v>
      </c>
      <c r="C6" s="59"/>
      <c r="D6" s="59"/>
      <c r="E6" s="59"/>
      <c r="F6" s="59"/>
      <c r="G6" s="59"/>
    </row>
    <row r="7" spans="1:7" ht="12.75">
      <c r="A7" s="1" t="s">
        <v>8</v>
      </c>
      <c r="B7" s="11">
        <v>25.68</v>
      </c>
      <c r="C7" s="59"/>
      <c r="D7" s="59"/>
      <c r="E7" s="59"/>
      <c r="F7" s="59"/>
      <c r="G7" s="59"/>
    </row>
    <row r="8" spans="1:7" ht="12.75">
      <c r="A8" s="1" t="s">
        <v>9</v>
      </c>
      <c r="B8" s="11">
        <v>22</v>
      </c>
      <c r="C8" s="59"/>
      <c r="D8" s="59"/>
      <c r="E8" s="59"/>
      <c r="F8" s="59"/>
      <c r="G8" s="59"/>
    </row>
    <row r="9" spans="1:7" ht="12.75">
      <c r="A9" s="1" t="s">
        <v>24</v>
      </c>
      <c r="B9" s="11">
        <v>0</v>
      </c>
      <c r="C9" s="59"/>
      <c r="D9" s="59"/>
      <c r="E9" s="59"/>
      <c r="F9" s="59"/>
      <c r="G9" s="59"/>
    </row>
    <row r="10" spans="1:7" ht="12.75">
      <c r="A10" s="1" t="s">
        <v>10</v>
      </c>
      <c r="B10" s="11">
        <v>6</v>
      </c>
      <c r="C10" s="59"/>
      <c r="D10" s="59"/>
      <c r="E10" s="59"/>
      <c r="F10" s="59"/>
      <c r="G10" s="59"/>
    </row>
    <row r="11" spans="1:7" ht="12.75">
      <c r="A11" s="1" t="s">
        <v>12</v>
      </c>
      <c r="B11" s="11">
        <v>49.09</v>
      </c>
      <c r="C11" s="59"/>
      <c r="D11" s="59"/>
      <c r="E11" s="59"/>
      <c r="F11" s="59"/>
      <c r="G11" s="59"/>
    </row>
    <row r="12" spans="1:7" ht="12.75">
      <c r="A12" s="1" t="s">
        <v>11</v>
      </c>
      <c r="B12" s="11">
        <v>10.2</v>
      </c>
      <c r="C12" s="59"/>
      <c r="D12" s="59"/>
      <c r="E12" s="59"/>
      <c r="F12" s="59"/>
      <c r="G12" s="59"/>
    </row>
    <row r="13" spans="1:7" ht="12.75">
      <c r="A13" s="1" t="s">
        <v>13</v>
      </c>
      <c r="B13" s="11">
        <v>13.53</v>
      </c>
      <c r="C13" s="59"/>
      <c r="D13" s="59"/>
      <c r="E13" s="59"/>
      <c r="F13" s="59"/>
      <c r="G13" s="59"/>
    </row>
    <row r="14" spans="1:7" ht="12.75">
      <c r="A14" s="1" t="s">
        <v>14</v>
      </c>
      <c r="B14" s="11">
        <v>14.03</v>
      </c>
      <c r="C14" s="59"/>
      <c r="D14" s="59"/>
      <c r="E14" s="59"/>
      <c r="F14" s="59"/>
      <c r="G14" s="59"/>
    </row>
    <row r="15" spans="1:7" ht="12.75">
      <c r="A15" s="1" t="s">
        <v>15</v>
      </c>
      <c r="B15" s="11">
        <v>3.08</v>
      </c>
      <c r="C15" s="59"/>
      <c r="D15" s="59"/>
      <c r="E15" s="59"/>
      <c r="F15" s="59"/>
      <c r="G15" s="59"/>
    </row>
    <row r="16" spans="1:7" ht="12.75">
      <c r="A16" s="1" t="s">
        <v>16</v>
      </c>
      <c r="B16" s="11">
        <v>11.75</v>
      </c>
      <c r="C16" s="59"/>
      <c r="D16" s="59"/>
      <c r="E16" s="59"/>
      <c r="F16" s="59"/>
      <c r="G16" s="59"/>
    </row>
    <row r="17" spans="1:7" ht="12.75">
      <c r="A17" s="1" t="s">
        <v>17</v>
      </c>
      <c r="B17" s="12">
        <v>4.27</v>
      </c>
      <c r="C17" s="59"/>
      <c r="D17" s="59"/>
      <c r="E17" s="59"/>
      <c r="F17" s="59"/>
      <c r="G17" s="59"/>
    </row>
    <row r="18" spans="1:7" ht="12.75">
      <c r="A18" t="s">
        <v>2</v>
      </c>
      <c r="B18" s="2">
        <f>SUM(B7:B17)</f>
        <v>159.63000000000002</v>
      </c>
      <c r="C18" s="59"/>
      <c r="D18" s="59"/>
      <c r="E18" s="59"/>
      <c r="F18" s="59"/>
      <c r="G18" s="59"/>
    </row>
    <row r="19" spans="2:7" ht="12.75">
      <c r="B19" s="2"/>
      <c r="C19" s="59"/>
      <c r="D19" s="59"/>
      <c r="E19" s="59"/>
      <c r="F19" s="59"/>
      <c r="G19" s="59"/>
    </row>
    <row r="20" spans="1:7" ht="12.75">
      <c r="A20" t="s">
        <v>3</v>
      </c>
      <c r="B20" s="2"/>
      <c r="C20" s="59"/>
      <c r="D20" s="59"/>
      <c r="E20" s="59"/>
      <c r="F20" s="59"/>
      <c r="G20" s="59"/>
    </row>
    <row r="21" spans="1:7" ht="12.75">
      <c r="A21" s="1" t="s">
        <v>18</v>
      </c>
      <c r="B21" s="7">
        <v>5.84</v>
      </c>
      <c r="C21" s="59"/>
      <c r="D21" s="59"/>
      <c r="E21" s="59"/>
      <c r="F21" s="59"/>
      <c r="G21" s="59"/>
    </row>
    <row r="22" spans="1:7" ht="12.75">
      <c r="A22" s="1" t="s">
        <v>19</v>
      </c>
      <c r="B22" s="7">
        <v>18.91</v>
      </c>
      <c r="C22" s="59"/>
      <c r="D22" s="59"/>
      <c r="E22" s="59"/>
      <c r="F22" s="59"/>
      <c r="G22" s="59"/>
    </row>
    <row r="23" spans="1:7" ht="12.75">
      <c r="A23" s="1" t="s">
        <v>20</v>
      </c>
      <c r="B23" s="7">
        <v>11.41</v>
      </c>
      <c r="C23" s="59"/>
      <c r="D23" s="59"/>
      <c r="E23" s="59"/>
      <c r="F23" s="59"/>
      <c r="G23" s="59"/>
    </row>
    <row r="24" spans="1:7" ht="12.75">
      <c r="A24" s="1" t="s">
        <v>21</v>
      </c>
      <c r="B24" s="8">
        <v>74.4</v>
      </c>
      <c r="C24" s="59"/>
      <c r="D24" s="59"/>
      <c r="E24" s="59"/>
      <c r="F24" s="59"/>
      <c r="G24" s="59"/>
    </row>
    <row r="25" spans="1:7" ht="12.75">
      <c r="A25" t="s">
        <v>4</v>
      </c>
      <c r="B25" s="2">
        <f>SUM(B21:B24)</f>
        <v>110.56</v>
      </c>
      <c r="C25" s="59"/>
      <c r="D25" s="59"/>
      <c r="E25" s="59"/>
      <c r="F25" s="59"/>
      <c r="G25" s="59"/>
    </row>
    <row r="26" spans="2:7" ht="12.75">
      <c r="B26" s="2"/>
      <c r="C26" s="59"/>
      <c r="D26" s="59"/>
      <c r="E26" s="59"/>
      <c r="F26" s="59"/>
      <c r="G26" s="59"/>
    </row>
    <row r="27" spans="1:7" ht="12.75">
      <c r="A27" t="s">
        <v>5</v>
      </c>
      <c r="B27" s="2">
        <f>B18+B25</f>
        <v>270.19000000000005</v>
      </c>
      <c r="C27" s="59"/>
      <c r="D27" s="59"/>
      <c r="E27" s="59"/>
      <c r="F27" s="59"/>
      <c r="G27" s="59"/>
    </row>
    <row r="28" spans="2:7" ht="12.75">
      <c r="B28" s="2"/>
      <c r="C28" s="59"/>
      <c r="D28" s="59"/>
      <c r="E28" s="59"/>
      <c r="F28" s="59"/>
      <c r="G28" s="59"/>
    </row>
    <row r="29" spans="1:7" ht="12.75">
      <c r="A29" t="s">
        <v>33</v>
      </c>
      <c r="B29" s="2">
        <f>B4-B27</f>
        <v>-20.710000000000036</v>
      </c>
      <c r="C29" s="59"/>
      <c r="D29" s="59"/>
      <c r="E29" s="59"/>
      <c r="F29" s="59"/>
      <c r="G29" s="59"/>
    </row>
    <row r="30" spans="2:7" ht="12.75">
      <c r="B30" s="2"/>
      <c r="C30" s="59"/>
      <c r="D30" s="59"/>
      <c r="E30" s="59"/>
      <c r="F30" s="59"/>
      <c r="G30" s="59"/>
    </row>
    <row r="31" spans="1:7" ht="12.75">
      <c r="A31" t="s">
        <v>6</v>
      </c>
      <c r="B31" s="31" t="s">
        <v>39</v>
      </c>
      <c r="C31" s="59"/>
      <c r="D31" s="59"/>
      <c r="E31" s="59"/>
      <c r="F31" s="59"/>
      <c r="G31" s="59"/>
    </row>
    <row r="32" spans="1:7" ht="12.75">
      <c r="A32" s="1" t="s">
        <v>22</v>
      </c>
      <c r="B32" s="13">
        <f>B18/B2</f>
        <v>0.10365584415584417</v>
      </c>
      <c r="C32" s="59"/>
      <c r="D32" s="59"/>
      <c r="E32" s="59"/>
      <c r="F32" s="59"/>
      <c r="G32" s="59"/>
    </row>
    <row r="33" spans="1:7" ht="12.75">
      <c r="A33" t="s">
        <v>23</v>
      </c>
      <c r="B33" s="13">
        <f>B25/B2</f>
        <v>0.0717922077922078</v>
      </c>
      <c r="C33" s="59"/>
      <c r="D33" s="59"/>
      <c r="E33" s="59"/>
      <c r="F33" s="59"/>
      <c r="G33" s="59"/>
    </row>
    <row r="34" spans="1:7" ht="12.75">
      <c r="A34" t="s">
        <v>27</v>
      </c>
      <c r="B34" s="13">
        <f>B27/B2</f>
        <v>0.175448051948052</v>
      </c>
      <c r="C34" s="59"/>
      <c r="D34" s="59"/>
      <c r="E34" s="59"/>
      <c r="F34" s="59"/>
      <c r="G34" s="59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5:G5"/>
    <mergeCell ref="C6:G6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2006-12-22T22:42:33Z</cp:lastPrinted>
  <dcterms:created xsi:type="dcterms:W3CDTF">2005-01-10T15:34:54Z</dcterms:created>
  <dcterms:modified xsi:type="dcterms:W3CDTF">2008-12-19T21:27:32Z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