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<sst xmlns="http://schemas.openxmlformats.org/spreadsheetml/2006/main" count="667" uniqueCount="146">
  <si>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</si>
  <si>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</si>
  <si>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</si>
  <si>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</si>
  <si>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</si>
  <si>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</si>
  <si>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</si>
  <si>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</si>
  <si>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</si>
  <si>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</si>
  <si>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</si>
  <si>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</si>
  <si>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</si>
  <si>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</si>
  <si>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</si>
  <si>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</si>
  <si>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</si>
  <si>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</si>
  <si>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</si>
  <si>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</si>
  <si>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</si>
  <si>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</si>
  <si>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</si>
  <si>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</si>
  <si>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</si>
  <si>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</si>
  <si>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</si>
  <si>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</si>
  <si>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</si>
  <si>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</si>
  <si>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</si>
  <si>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</si>
  <si>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</si>
  <si>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</si>
  <si>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</si>
  <si>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</si>
  <si>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</si>
  <si>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</si>
  <si>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</si>
  <si>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</si>
  <si>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</si>
  <si>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</si>
  <si>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</si>
  <si>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</si>
  <si>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</si>
  <si>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</si>
  <si>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</si>
  <si>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</si>
  <si>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</si>
  <si>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</si>
  <si>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</si>
  <si>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</si>
  <si>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</si>
  <si>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</si>
  <si>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</si>
  <si>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</si>
  <si>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</si>
  <si>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</si>
  <si>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</si>
  <si>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</si>
  <si>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</si>
  <si>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</si>
  <si>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</si>
  <si>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</si>
  <si>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</si>
  <si>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</si>
  <si>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</si>
  <si>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</si>
  <si>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</si>
  <si>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</si>
  <si>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</si>
  <si>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</si>
  <si>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</si>
  <si>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</si>
  <si>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</si>
  <si>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</si>
  <si>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</si>
  <si>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</si>
  <si>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</si>
  <si>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</si>
  <si>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</si>
  <si>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</si>
  <si>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</si>
  <si>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</si>
  <si>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</si>
  <si>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</si>
  <si>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</si>
  <si>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</si>
  <si>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</si>
  <si>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</si>
  <si>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</si>
  <si>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</si>
  <si>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</si>
  <si>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</si>
  <si>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</si>
  <si>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</si>
  <si>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</si>
  <si>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</si>
  <si>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</si>
  <si>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</si>
  <si>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</si>
  <si>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</si>
  <si>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</si>
  <si>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</si>
  <si>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</si>
  <si>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</si>
  <si>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</si>
  <si>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</si>
  <si>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</si>
  <si>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</si>
  <si>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</si>
  <si>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</si>
  <si>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</si>
  <si>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</si>
  <si>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</si>
  <si>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</si>
  <si>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</si>
  <si>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</si>
  <si>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</si>
  <si>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</si>
  <si>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</si>
  <si>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</si>
  <si>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</si>
  <si>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</si>
  <si>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</si>
  <si>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</si>
  <si>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</si>
  <si>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</si>
  <si>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</si>
  <si>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</si>
  <si>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</si>
  <si>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</si>
  <si>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</si>
  <si>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</si>
  <si>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</si>
  <si>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&lt;scroll down for direct cost summary&gt;</t>
  </si>
  <si>
    <t>Summary of Direct Costs</t>
  </si>
  <si>
    <t>North Dakota 2009 Projected Crop Budgets - South Central</t>
  </si>
  <si>
    <t>Milling quality price, large risk of quality discounts</t>
  </si>
  <si>
    <t xml:space="preserve">Malt price, feed quality occurs 45%, price est. is $2.79 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</si>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</sst>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168" fontId="4" fillId="0" borderId="0" xfId="42" applyNumberFormat="1" applyFont="1" applyAlignment="1" applyProtection="1">
      <alignment/>
      <protection locked="0"/>
    </xf>
    <xf numFmtId="168" fontId="4" fillId="0" borderId="10" xfId="42" applyNumberFormat="1" applyFont="1" applyBorder="1" applyAlignment="1" applyProtection="1">
      <alignment/>
      <protection locked="0"/>
    </xf>
    <xf numFmtId="168" fontId="0" fillId="0" borderId="14" xfId="42" applyNumberFormat="1" applyFont="1" applyBorder="1" applyAlignment="1">
      <alignment/>
    </xf>
    <xf numFmtId="168" fontId="0" fillId="0" borderId="18" xfId="42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53" applyAlignment="1" applyProtection="1">
      <alignment/>
      <protection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58" t="s">
        <v>137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>
      <c r="A2" s="59" t="s">
        <v>105</v>
      </c>
      <c r="B2" s="59"/>
      <c r="C2" s="59"/>
      <c r="D2" s="59"/>
      <c r="E2" s="59"/>
      <c r="F2" s="59"/>
      <c r="G2" s="59"/>
      <c r="H2" s="59"/>
      <c r="I2" s="59"/>
      <c r="J2" s="59"/>
    </row>
    <row r="3" spans="1:8" ht="12.75">
      <c r="A3" s="44"/>
      <c r="B3" s="45"/>
      <c r="C3" s="46"/>
      <c r="D3" s="46"/>
      <c r="E3" s="46"/>
      <c r="F3" s="45"/>
      <c r="G3" s="45"/>
      <c r="H3" s="45"/>
    </row>
    <row r="4" spans="1:8" ht="12.75">
      <c r="A4" s="47" t="s">
        <v>106</v>
      </c>
      <c r="B4" s="48"/>
      <c r="C4" s="48"/>
      <c r="D4" s="48"/>
      <c r="E4" s="48"/>
      <c r="F4" s="48"/>
      <c r="G4" s="48"/>
      <c r="H4" s="48"/>
    </row>
    <row r="5" spans="1:8" ht="12.75">
      <c r="A5" s="20" t="s">
        <v>107</v>
      </c>
      <c r="B5" s="48"/>
      <c r="C5" s="48"/>
      <c r="D5" s="48"/>
      <c r="E5" s="48"/>
      <c r="F5" s="48"/>
      <c r="G5" s="48"/>
      <c r="H5" s="48"/>
    </row>
    <row r="6" spans="1:8" ht="12.75">
      <c r="A6" s="20" t="s">
        <v>108</v>
      </c>
      <c r="B6" s="48"/>
      <c r="C6" s="48"/>
      <c r="D6" s="48"/>
      <c r="E6" s="48"/>
      <c r="F6" s="48"/>
      <c r="G6" s="48"/>
      <c r="H6" s="48"/>
    </row>
    <row r="7" spans="1:8" ht="12.75">
      <c r="A7" s="20" t="s">
        <v>109</v>
      </c>
      <c r="B7" s="48"/>
      <c r="C7" s="48"/>
      <c r="D7" s="48"/>
      <c r="E7" s="48"/>
      <c r="F7" s="48"/>
      <c r="G7" s="48"/>
      <c r="H7" s="48"/>
    </row>
    <row r="8" spans="1:8" ht="12.75">
      <c r="A8" s="20" t="s">
        <v>110</v>
      </c>
      <c r="B8" s="48"/>
      <c r="C8" s="48"/>
      <c r="D8" s="48"/>
      <c r="E8" s="48"/>
      <c r="F8" s="48"/>
      <c r="G8" s="48"/>
      <c r="H8" s="48"/>
    </row>
    <row r="9" spans="1:8" ht="12.75">
      <c r="A9" s="20" t="s">
        <v>111</v>
      </c>
      <c r="B9" s="48"/>
      <c r="C9" s="48"/>
      <c r="D9" s="48"/>
      <c r="E9" s="48"/>
      <c r="F9" s="48"/>
      <c r="G9" s="48"/>
      <c r="H9" s="48"/>
    </row>
    <row r="10" spans="1:8" ht="12.75">
      <c r="A10" s="20" t="s">
        <v>112</v>
      </c>
      <c r="B10" s="48"/>
      <c r="C10" s="48"/>
      <c r="D10" s="48"/>
      <c r="E10" s="48"/>
      <c r="F10" s="48"/>
      <c r="G10" s="48"/>
      <c r="H10" s="48"/>
    </row>
    <row r="11" spans="1:8" ht="12.75">
      <c r="A11" s="20" t="s">
        <v>113</v>
      </c>
      <c r="B11" s="48"/>
      <c r="C11" s="48"/>
      <c r="D11" s="48"/>
      <c r="E11" s="48"/>
      <c r="F11" s="48"/>
      <c r="G11" s="48"/>
      <c r="H11" s="48"/>
    </row>
    <row r="12" spans="1:8" ht="12.75">
      <c r="A12" s="20"/>
      <c r="B12" s="48"/>
      <c r="C12" s="48"/>
      <c r="D12" s="48"/>
      <c r="E12" s="48"/>
      <c r="F12" s="48"/>
      <c r="G12" s="48"/>
      <c r="H12" s="48"/>
    </row>
    <row r="13" spans="1:8" ht="12.75">
      <c r="A13" s="47" t="s">
        <v>114</v>
      </c>
      <c r="B13" s="49"/>
      <c r="C13" s="49"/>
      <c r="D13" s="48"/>
      <c r="E13" s="48"/>
      <c r="F13" s="48"/>
      <c r="G13" s="48"/>
      <c r="H13" s="48"/>
    </row>
    <row r="14" spans="1:8" ht="12.75">
      <c r="A14" s="20" t="s">
        <v>115</v>
      </c>
      <c r="B14" s="48"/>
      <c r="C14" s="48"/>
      <c r="D14" s="48"/>
      <c r="E14" s="48"/>
      <c r="F14" s="48"/>
      <c r="G14" s="48"/>
      <c r="H14" s="48"/>
    </row>
    <row r="15" spans="1:8" ht="12.75">
      <c r="A15" s="20" t="s">
        <v>116</v>
      </c>
      <c r="B15" s="48"/>
      <c r="C15" s="48"/>
      <c r="D15" s="48"/>
      <c r="E15" s="48"/>
      <c r="F15" s="48"/>
      <c r="G15" s="48"/>
      <c r="H15" s="48"/>
    </row>
    <row r="16" spans="1:8" ht="12.75">
      <c r="A16" s="20" t="s">
        <v>117</v>
      </c>
      <c r="B16" s="48"/>
      <c r="C16" s="48"/>
      <c r="D16" s="48"/>
      <c r="E16" s="48"/>
      <c r="F16" s="48"/>
      <c r="G16" s="48"/>
      <c r="H16" s="48"/>
    </row>
    <row r="17" spans="1:8" ht="12.75">
      <c r="A17" s="20" t="s">
        <v>118</v>
      </c>
      <c r="B17" s="48"/>
      <c r="C17" s="48"/>
      <c r="D17" s="48"/>
      <c r="E17" s="48"/>
      <c r="F17" s="48"/>
      <c r="G17" s="48"/>
      <c r="H17" s="48"/>
    </row>
    <row r="18" spans="1:8" ht="12.75">
      <c r="A18" s="20" t="s">
        <v>119</v>
      </c>
      <c r="B18" s="48"/>
      <c r="C18" s="48"/>
      <c r="D18" s="48"/>
      <c r="E18" s="48"/>
      <c r="F18" s="48"/>
      <c r="G18" s="48"/>
      <c r="H18" s="48"/>
    </row>
    <row r="19" spans="1:8" ht="12.75">
      <c r="A19" s="20" t="s">
        <v>120</v>
      </c>
      <c r="B19" s="48"/>
      <c r="C19" s="48"/>
      <c r="E19" s="48"/>
      <c r="F19" s="48"/>
      <c r="G19" s="48"/>
      <c r="H19" s="48"/>
    </row>
    <row r="20" spans="1:8" ht="12.75">
      <c r="A20" s="20" t="s">
        <v>121</v>
      </c>
      <c r="B20" s="48"/>
      <c r="C20" s="48"/>
      <c r="D20" s="48"/>
      <c r="E20" s="48"/>
      <c r="F20" s="48"/>
      <c r="G20" s="48"/>
      <c r="H20" s="48"/>
    </row>
    <row r="21" spans="1:8" ht="12.75">
      <c r="A21" s="20" t="s">
        <v>122</v>
      </c>
      <c r="B21" s="48"/>
      <c r="C21" s="48"/>
      <c r="D21" s="48"/>
      <c r="E21" s="48"/>
      <c r="F21" s="48"/>
      <c r="G21" s="48"/>
      <c r="H21" s="48"/>
    </row>
    <row r="22" spans="1:8" ht="12.75">
      <c r="A22" s="20" t="s">
        <v>123</v>
      </c>
      <c r="B22" s="48"/>
      <c r="C22" s="48"/>
      <c r="D22" s="48"/>
      <c r="E22" s="48"/>
      <c r="F22" s="48"/>
      <c r="G22" s="48"/>
      <c r="H22" s="48"/>
    </row>
    <row r="23" spans="2:8" ht="12.75">
      <c r="B23" s="48"/>
      <c r="C23" s="48"/>
      <c r="D23" s="48"/>
      <c r="E23" s="48"/>
      <c r="F23" s="48"/>
      <c r="G23" s="48"/>
      <c r="H23" s="48"/>
    </row>
    <row r="24" spans="1:8" ht="12.75">
      <c r="A24" s="47" t="s">
        <v>124</v>
      </c>
      <c r="B24" s="48"/>
      <c r="C24" s="48"/>
      <c r="D24" s="48"/>
      <c r="E24" s="48"/>
      <c r="F24" s="48"/>
      <c r="G24" s="48"/>
      <c r="H24" s="48"/>
    </row>
    <row r="25" spans="1:8" ht="12.75">
      <c r="A25" s="20" t="s">
        <v>125</v>
      </c>
      <c r="B25" s="48"/>
      <c r="C25" s="48"/>
      <c r="D25" s="48"/>
      <c r="E25" s="48"/>
      <c r="F25" s="48"/>
      <c r="G25" s="48"/>
      <c r="H25" s="48"/>
    </row>
    <row r="26" spans="1:8" ht="12.75" customHeight="1">
      <c r="A26" s="20" t="s">
        <v>126</v>
      </c>
      <c r="B26" s="48"/>
      <c r="C26" s="48"/>
      <c r="D26" s="48"/>
      <c r="E26" s="48"/>
      <c r="F26" s="48"/>
      <c r="G26" s="48"/>
      <c r="H26" s="48"/>
    </row>
    <row r="27" spans="1:8" ht="12.75">
      <c r="A27" s="20" t="s">
        <v>127</v>
      </c>
      <c r="B27" s="48"/>
      <c r="C27" s="48"/>
      <c r="D27" s="48"/>
      <c r="E27" s="48"/>
      <c r="F27" s="48"/>
      <c r="G27" s="48"/>
      <c r="H27" s="48"/>
    </row>
    <row r="28" spans="1:8" ht="13.5">
      <c r="A28" s="20" t="s">
        <v>128</v>
      </c>
      <c r="B28" s="48"/>
      <c r="C28" s="48"/>
      <c r="D28" s="48"/>
      <c r="E28" s="48"/>
      <c r="F28" s="48"/>
      <c r="G28" s="48"/>
      <c r="H28" s="48"/>
    </row>
    <row r="29" spans="1:8" ht="12.75">
      <c r="A29" s="45"/>
      <c r="B29" s="45"/>
      <c r="C29" s="45"/>
      <c r="D29" s="45"/>
      <c r="E29" s="45"/>
      <c r="F29" s="45"/>
      <c r="G29" s="45"/>
      <c r="H29" s="45"/>
    </row>
    <row r="30" spans="1:8" ht="12.75">
      <c r="A30" s="45" t="s">
        <v>129</v>
      </c>
      <c r="B30" s="45"/>
      <c r="C30" s="45"/>
      <c r="D30" s="45"/>
      <c r="E30" s="45"/>
      <c r="F30" s="45"/>
      <c r="G30" s="45"/>
      <c r="H30" s="45"/>
    </row>
    <row r="31" spans="1:8" ht="12.75">
      <c r="A31" s="45"/>
      <c r="B31" s="45"/>
      <c r="C31" s="45"/>
      <c r="D31" s="45"/>
      <c r="E31" s="45"/>
      <c r="F31" s="45"/>
      <c r="G31" s="45"/>
      <c r="H31" s="45"/>
    </row>
    <row r="32" spans="1:8" ht="12.75">
      <c r="A32" s="66" t="s">
        <v>140</v>
      </c>
      <c r="B32" s="45" t="s">
        <v>141</v>
      </c>
      <c r="C32" s="45"/>
      <c r="D32" s="50"/>
      <c r="E32" s="45" t="s">
        <v>142</v>
      </c>
      <c r="F32" s="45"/>
      <c r="G32" s="45"/>
      <c r="H32" s="45"/>
    </row>
    <row r="33" spans="1:11" ht="12.75">
      <c r="A33" s="45" t="s">
        <v>143</v>
      </c>
      <c r="B33" s="67" t="s">
        <v>144</v>
      </c>
      <c r="C33" s="68"/>
      <c r="D33" s="68"/>
      <c r="E33" s="68"/>
      <c r="F33" s="68"/>
      <c r="G33" s="68"/>
      <c r="H33" s="45" t="s">
        <v>145</v>
      </c>
      <c r="I33" s="45"/>
      <c r="J33" s="45"/>
      <c r="K33" s="45"/>
    </row>
    <row r="34" spans="1:1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1250</v>
      </c>
      <c r="C2" s="63"/>
      <c r="D2" s="63"/>
      <c r="E2" s="63"/>
      <c r="F2" s="63"/>
      <c r="G2" s="63"/>
    </row>
    <row r="3" spans="1:7" ht="12.75">
      <c r="A3" t="s">
        <v>89</v>
      </c>
      <c r="B3" s="10">
        <v>0.211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263.75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35.1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27.5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12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32.89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21.8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9.87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12.01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2.5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17.5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4.71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175.88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5.23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16.19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9.65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34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65.07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240.95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22.80000000000001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39</v>
      </c>
      <c r="C31" s="63"/>
      <c r="D31" s="63"/>
      <c r="E31" s="63"/>
      <c r="F31" s="63"/>
      <c r="G31" s="63"/>
    </row>
    <row r="32" spans="1:7" ht="12.75">
      <c r="A32" s="1" t="s">
        <v>22</v>
      </c>
      <c r="B32" s="13">
        <f>B18/B2</f>
        <v>0.140704</v>
      </c>
      <c r="C32" s="63"/>
      <c r="D32" s="63"/>
      <c r="E32" s="63"/>
      <c r="F32" s="63"/>
      <c r="G32" s="63"/>
    </row>
    <row r="33" spans="1:7" ht="12.75">
      <c r="A33" t="s">
        <v>23</v>
      </c>
      <c r="B33" s="13">
        <f>B25/B2</f>
        <v>0.05205599999999999</v>
      </c>
      <c r="C33" s="63"/>
      <c r="D33" s="63"/>
      <c r="E33" s="63"/>
      <c r="F33" s="63"/>
      <c r="G33" s="63"/>
    </row>
    <row r="34" spans="1:7" ht="12.75">
      <c r="A34" t="s">
        <v>27</v>
      </c>
      <c r="B34" s="13">
        <f>B27/B2</f>
        <v>0.19276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1290</v>
      </c>
      <c r="C2" s="63"/>
      <c r="D2" s="63"/>
      <c r="E2" s="63"/>
      <c r="F2" s="63"/>
      <c r="G2" s="63"/>
    </row>
    <row r="3" spans="1:7" ht="12.75">
      <c r="A3" t="s">
        <v>89</v>
      </c>
      <c r="B3" s="12">
        <v>0.156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201.24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39.5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18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60.49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11.8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8.61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11.43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4.29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160.12000000000003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4.61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14.01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8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34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60.620000000000005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220.74000000000004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-19.50000000000003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39</v>
      </c>
      <c r="C31" s="63"/>
      <c r="D31" s="63"/>
      <c r="E31" s="63"/>
      <c r="F31" s="63"/>
      <c r="G31" s="63"/>
    </row>
    <row r="32" spans="1:7" ht="12.75">
      <c r="A32" s="1" t="s">
        <v>22</v>
      </c>
      <c r="B32" s="13">
        <f>B18/B2</f>
        <v>0.12412403100775196</v>
      </c>
      <c r="C32" s="63"/>
      <c r="D32" s="63"/>
      <c r="E32" s="63"/>
      <c r="F32" s="63"/>
      <c r="G32" s="63"/>
    </row>
    <row r="33" spans="1:7" ht="12.75">
      <c r="A33" t="s">
        <v>23</v>
      </c>
      <c r="B33" s="13">
        <f>B25/B2</f>
        <v>0.046992248062015504</v>
      </c>
      <c r="C33" s="63"/>
      <c r="D33" s="63"/>
      <c r="E33" s="63"/>
      <c r="F33" s="63"/>
      <c r="G33" s="63"/>
    </row>
    <row r="34" spans="1:7" ht="12.75">
      <c r="A34" t="s">
        <v>27</v>
      </c>
      <c r="B34" s="13">
        <f>B27/B2</f>
        <v>0.17111627906976748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16</v>
      </c>
      <c r="C2" s="63"/>
      <c r="D2" s="63"/>
      <c r="E2" s="63"/>
      <c r="F2" s="63"/>
      <c r="G2" s="63"/>
    </row>
    <row r="3" spans="1:7" ht="12.75">
      <c r="A3" t="s">
        <v>89</v>
      </c>
      <c r="B3" s="10">
        <v>7.89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126.24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9.8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22.5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19.14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9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8.8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11.83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1.5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2.27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84.83999999999999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4.68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14.24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8.46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34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61.38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146.22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-19.980000000000004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5.302499999999999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3.83625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9.13875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30</v>
      </c>
      <c r="C2" s="63"/>
      <c r="D2" s="63"/>
      <c r="E2" s="63"/>
      <c r="F2" s="63"/>
      <c r="G2" s="63"/>
    </row>
    <row r="3" spans="1:7" ht="12.75">
      <c r="A3" t="s">
        <v>89</v>
      </c>
      <c r="B3" s="12">
        <v>6.48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194.4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33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25.9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>
        <v>0</v>
      </c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11.12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9.8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9.57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12.82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6.25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2.98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111.43999999999998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4.81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15.69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8.5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34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63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174.44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19.960000000000008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3.714666666666666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2.1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5.814666666666667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54</v>
      </c>
      <c r="C2" s="63"/>
      <c r="D2" s="63"/>
      <c r="E2" s="63"/>
      <c r="F2" s="63"/>
      <c r="G2" s="63"/>
    </row>
    <row r="3" spans="1:7" ht="12.75">
      <c r="A3" t="s">
        <v>89</v>
      </c>
      <c r="B3" s="12">
        <v>2.26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122.03999999999999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8.8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9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40.42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9.4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9.97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12.45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2.64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98.68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5.19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15.42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9.06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34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63.67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162.35000000000002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-40.31000000000003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1.8274074074074076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1.1790740740740742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3.0064814814814818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900</v>
      </c>
      <c r="C2" s="63"/>
      <c r="D2" s="63"/>
      <c r="E2" s="63"/>
      <c r="F2" s="63"/>
      <c r="G2" s="63"/>
    </row>
    <row r="3" spans="1:7" ht="12.75">
      <c r="A3" t="s">
        <v>89</v>
      </c>
      <c r="B3" s="10">
        <v>0.292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262.8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15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17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31.98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0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8.8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11.83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2.49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93.1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4.68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14.24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8.47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34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61.39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154.49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108.31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39</v>
      </c>
      <c r="C31" s="63"/>
      <c r="D31" s="63"/>
      <c r="E31" s="63"/>
      <c r="F31" s="63"/>
      <c r="G31" s="63"/>
    </row>
    <row r="32" spans="1:7" ht="12.75">
      <c r="A32" s="1" t="s">
        <v>22</v>
      </c>
      <c r="B32" s="13">
        <f>B18/B2</f>
        <v>0.10344444444444444</v>
      </c>
      <c r="C32" s="63"/>
      <c r="D32" s="63"/>
      <c r="E32" s="63"/>
      <c r="F32" s="63"/>
      <c r="G32" s="63"/>
    </row>
    <row r="33" spans="1:7" ht="12.75">
      <c r="A33" t="s">
        <v>23</v>
      </c>
      <c r="B33" s="13">
        <f>B25/B2</f>
        <v>0.06821111111111111</v>
      </c>
      <c r="C33" s="63"/>
      <c r="D33" s="63"/>
      <c r="E33" s="63"/>
      <c r="F33" s="63"/>
      <c r="G33" s="63"/>
    </row>
    <row r="34" spans="1:7" ht="12.75">
      <c r="A34" t="s">
        <v>27</v>
      </c>
      <c r="B34" s="13">
        <f>B27/B2</f>
        <v>0.17165555555555556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900</v>
      </c>
      <c r="C2" s="63"/>
      <c r="D2" s="63"/>
      <c r="E2" s="63"/>
      <c r="F2" s="63"/>
      <c r="G2" s="63"/>
    </row>
    <row r="3" spans="1:7" ht="12.75">
      <c r="A3" t="s">
        <v>30</v>
      </c>
      <c r="B3" s="10">
        <v>0.192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172.8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25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16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16.58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0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8.49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11.36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1.5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2.17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81.1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4.55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13.87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7.94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34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60.36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141.45999999999998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31.340000000000032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39</v>
      </c>
      <c r="C31" s="63"/>
      <c r="D31" s="63"/>
      <c r="E31" s="63"/>
      <c r="F31" s="63"/>
      <c r="G31" s="63"/>
    </row>
    <row r="32" spans="1:7" ht="12.75">
      <c r="A32" s="1" t="s">
        <v>22</v>
      </c>
      <c r="B32" s="13">
        <f>B18/B2</f>
        <v>0.0901111111111111</v>
      </c>
      <c r="C32" s="63"/>
      <c r="D32" s="63"/>
      <c r="E32" s="63"/>
      <c r="F32" s="63"/>
      <c r="G32" s="63"/>
    </row>
    <row r="33" spans="1:7" ht="12.75">
      <c r="A33" t="s">
        <v>23</v>
      </c>
      <c r="B33" s="13">
        <f>B25/B2</f>
        <v>0.06706666666666666</v>
      </c>
      <c r="C33" s="63"/>
      <c r="D33" s="63"/>
      <c r="E33" s="63"/>
      <c r="F33" s="63"/>
      <c r="G33" s="63"/>
    </row>
    <row r="34" spans="1:7" ht="12.75">
      <c r="A34" t="s">
        <v>27</v>
      </c>
      <c r="B34" s="13">
        <f>B27/B2</f>
        <v>0.15717777777777775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1500</v>
      </c>
      <c r="C2" s="63"/>
      <c r="D2" s="63"/>
      <c r="E2" s="63"/>
      <c r="F2" s="63"/>
      <c r="G2" s="63"/>
    </row>
    <row r="3" spans="1:7" ht="12.75">
      <c r="A3" t="s">
        <v>30</v>
      </c>
      <c r="B3" s="10">
        <v>0.065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97.5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5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9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24.52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0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9.23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12.06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1.81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67.62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4.87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14.68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8.68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34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62.230000000000004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129.85000000000002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-32.35000000000002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13">
        <f>B18/B2</f>
        <v>0.04508</v>
      </c>
      <c r="C32" s="63"/>
      <c r="D32" s="63"/>
      <c r="E32" s="63"/>
      <c r="F32" s="63"/>
      <c r="G32" s="63"/>
    </row>
    <row r="33" spans="1:7" ht="12.75">
      <c r="A33" t="s">
        <v>23</v>
      </c>
      <c r="B33" s="13">
        <f>B25/B2</f>
        <v>0.04148666666666667</v>
      </c>
      <c r="C33" s="63"/>
      <c r="D33" s="63"/>
      <c r="E33" s="63"/>
      <c r="F33" s="63"/>
      <c r="G33" s="63"/>
    </row>
    <row r="34" spans="1:7" ht="12.75">
      <c r="A34" t="s">
        <v>27</v>
      </c>
      <c r="B34" s="13">
        <f>B27/B2</f>
        <v>0.08656666666666668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44</v>
      </c>
      <c r="C2" s="63"/>
      <c r="D2" s="63"/>
      <c r="E2" s="63"/>
      <c r="F2" s="63"/>
      <c r="G2" s="63"/>
    </row>
    <row r="3" spans="1:7" ht="12.75">
      <c r="A3" t="s">
        <v>90</v>
      </c>
      <c r="B3" s="12">
        <v>5.31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233.64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8.75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15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9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73.29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9.5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8.42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11.04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3.88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144.88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4.6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13.32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7.38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34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59.3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204.18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29.45999999999998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3.2927272727272725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1.3477272727272727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4.640454545454546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40</v>
      </c>
      <c r="C2" s="63"/>
      <c r="D2" s="63"/>
      <c r="E2" s="63"/>
      <c r="F2" s="63"/>
      <c r="G2" s="63"/>
    </row>
    <row r="3" spans="1:7" ht="12.75">
      <c r="A3" t="s">
        <v>30</v>
      </c>
      <c r="B3" s="12">
        <v>3.74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149.60000000000002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6.6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7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64.66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6.4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8.41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10.92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3.02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113.00999999999999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4.6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13.35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7.52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34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59.47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172.48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-22.879999999999967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2.8252499999999996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1.48675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4.311999999999999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G22" sqref="G22"/>
    </sheetView>
  </sheetViews>
  <sheetFormatPr defaultColWidth="9.140625" defaultRowHeight="12.75"/>
  <cols>
    <col min="2" max="8" width="9.7109375" style="0" customWidth="1"/>
  </cols>
  <sheetData>
    <row r="1" spans="1:8" ht="12.75">
      <c r="A1" s="21"/>
      <c r="B1" s="22" t="s">
        <v>67</v>
      </c>
      <c r="C1" s="22" t="s">
        <v>69</v>
      </c>
      <c r="D1" s="43" t="s">
        <v>130</v>
      </c>
      <c r="E1" s="23" t="s">
        <v>77</v>
      </c>
      <c r="F1" s="22" t="s">
        <v>81</v>
      </c>
      <c r="G1" s="22" t="s">
        <v>82</v>
      </c>
      <c r="H1" s="22" t="s">
        <v>72</v>
      </c>
    </row>
    <row r="2" spans="1:8" ht="12.75">
      <c r="A2" s="16" t="s">
        <v>66</v>
      </c>
      <c r="B2" s="16" t="s">
        <v>68</v>
      </c>
      <c r="C2" s="16" t="s">
        <v>70</v>
      </c>
      <c r="D2" s="52" t="s">
        <v>131</v>
      </c>
      <c r="E2" s="17" t="s">
        <v>78</v>
      </c>
      <c r="F2" s="16" t="s">
        <v>78</v>
      </c>
      <c r="G2" s="16" t="s">
        <v>78</v>
      </c>
      <c r="H2" s="16" t="s">
        <v>71</v>
      </c>
    </row>
    <row r="3" spans="1:8" ht="12.75">
      <c r="A3" s="4" t="s">
        <v>52</v>
      </c>
      <c r="B3" s="51">
        <f>HRSW!B4</f>
        <v>181.2</v>
      </c>
      <c r="C3" s="51">
        <f>HRSW!B18</f>
        <v>121.07</v>
      </c>
      <c r="D3" s="15">
        <f>B3-C3</f>
        <v>60.129999999999995</v>
      </c>
      <c r="E3" s="24">
        <v>800</v>
      </c>
      <c r="F3" s="25">
        <f aca="true" t="shared" si="0" ref="F3:F19">B3*E3</f>
        <v>144960</v>
      </c>
      <c r="G3" s="25">
        <f aca="true" t="shared" si="1" ref="G3:G19">E3*C3</f>
        <v>96856</v>
      </c>
      <c r="H3" s="25">
        <f>F3-G3</f>
        <v>48104</v>
      </c>
    </row>
    <row r="4" spans="1:8" ht="12.75">
      <c r="A4" s="4" t="s">
        <v>53</v>
      </c>
      <c r="B4" s="51">
        <f>Durum!B4</f>
        <v>224.4</v>
      </c>
      <c r="C4" s="51">
        <f>Durum!B18</f>
        <v>123.10000000000001</v>
      </c>
      <c r="D4" s="15">
        <f aca="true" t="shared" si="2" ref="D4:D19">B4-C4</f>
        <v>101.3</v>
      </c>
      <c r="E4" s="24">
        <v>0</v>
      </c>
      <c r="F4" s="25">
        <f t="shared" si="0"/>
        <v>0</v>
      </c>
      <c r="G4" s="25">
        <f t="shared" si="1"/>
        <v>0</v>
      </c>
      <c r="H4" s="25">
        <f aca="true" t="shared" si="3" ref="H4:H19">F4-G4</f>
        <v>0</v>
      </c>
    </row>
    <row r="5" spans="1:8" ht="12.75">
      <c r="A5" s="4" t="s">
        <v>54</v>
      </c>
      <c r="B5" s="51">
        <f>Barley!B4</f>
        <v>217.88000000000002</v>
      </c>
      <c r="C5" s="51">
        <f>Barley!B18</f>
        <v>115.21</v>
      </c>
      <c r="D5" s="15">
        <f t="shared" si="2"/>
        <v>102.67000000000003</v>
      </c>
      <c r="E5" s="24">
        <v>400</v>
      </c>
      <c r="F5" s="25">
        <f t="shared" si="0"/>
        <v>87152.00000000001</v>
      </c>
      <c r="G5" s="25">
        <f t="shared" si="1"/>
        <v>46084</v>
      </c>
      <c r="H5" s="25">
        <f t="shared" si="3"/>
        <v>41068.000000000015</v>
      </c>
    </row>
    <row r="6" spans="1:8" ht="12.75">
      <c r="A6" s="4" t="s">
        <v>26</v>
      </c>
      <c r="B6" s="51">
        <f>Corn!B4</f>
        <v>262.57</v>
      </c>
      <c r="C6" s="51">
        <f>Corn!B18</f>
        <v>217.58</v>
      </c>
      <c r="D6" s="15">
        <f t="shared" si="2"/>
        <v>44.98999999999998</v>
      </c>
      <c r="E6" s="24">
        <v>0</v>
      </c>
      <c r="F6" s="25">
        <f t="shared" si="0"/>
        <v>0</v>
      </c>
      <c r="G6" s="25">
        <f t="shared" si="1"/>
        <v>0</v>
      </c>
      <c r="H6" s="25">
        <f t="shared" si="3"/>
        <v>0</v>
      </c>
    </row>
    <row r="7" spans="1:8" ht="12.75">
      <c r="A7" s="4" t="s">
        <v>25</v>
      </c>
      <c r="B7" s="51">
        <f>Soyb!B4</f>
        <v>203.25000000000003</v>
      </c>
      <c r="C7" s="51">
        <f>Soyb!B18</f>
        <v>112.77</v>
      </c>
      <c r="D7" s="15">
        <f t="shared" si="2"/>
        <v>90.48000000000003</v>
      </c>
      <c r="E7" s="24">
        <v>200</v>
      </c>
      <c r="F7" s="25">
        <f t="shared" si="0"/>
        <v>40650.00000000001</v>
      </c>
      <c r="G7" s="25">
        <f t="shared" si="1"/>
        <v>22554</v>
      </c>
      <c r="H7" s="25">
        <f t="shared" si="3"/>
        <v>18096.000000000007</v>
      </c>
    </row>
    <row r="8" spans="1:8" ht="12.75">
      <c r="A8" s="4" t="s">
        <v>87</v>
      </c>
      <c r="B8" s="51">
        <f>Drybean!B4</f>
        <v>307.2</v>
      </c>
      <c r="C8" s="51">
        <f>Drybean!B18</f>
        <v>162.76000000000002</v>
      </c>
      <c r="D8" s="15">
        <f t="shared" si="2"/>
        <v>144.43999999999997</v>
      </c>
      <c r="E8" s="24">
        <v>0</v>
      </c>
      <c r="F8" s="25">
        <f t="shared" si="0"/>
        <v>0</v>
      </c>
      <c r="G8" s="25">
        <f t="shared" si="1"/>
        <v>0</v>
      </c>
      <c r="H8" s="25">
        <f t="shared" si="3"/>
        <v>0</v>
      </c>
    </row>
    <row r="9" spans="1:8" ht="12.75">
      <c r="A9" s="4" t="s">
        <v>55</v>
      </c>
      <c r="B9" s="51">
        <f>Oil_SF!B4</f>
        <v>196.56</v>
      </c>
      <c r="C9" s="51">
        <f>Oil_SF!B18</f>
        <v>147.28</v>
      </c>
      <c r="D9" s="15">
        <f t="shared" si="2"/>
        <v>49.28</v>
      </c>
      <c r="E9" s="24">
        <v>400</v>
      </c>
      <c r="F9" s="25">
        <f t="shared" si="0"/>
        <v>78624</v>
      </c>
      <c r="G9" s="25">
        <f t="shared" si="1"/>
        <v>58912</v>
      </c>
      <c r="H9" s="25">
        <f t="shared" si="3"/>
        <v>19712</v>
      </c>
    </row>
    <row r="10" spans="1:8" ht="12.75">
      <c r="A10" s="4" t="s">
        <v>56</v>
      </c>
      <c r="B10" s="51">
        <f>Conf_SF!B4</f>
        <v>263.75</v>
      </c>
      <c r="C10" s="51">
        <f>Conf_SF!B18</f>
        <v>175.88</v>
      </c>
      <c r="D10" s="15">
        <f t="shared" si="2"/>
        <v>87.87</v>
      </c>
      <c r="E10" s="24">
        <v>200</v>
      </c>
      <c r="F10" s="25">
        <f t="shared" si="0"/>
        <v>52750</v>
      </c>
      <c r="G10" s="25">
        <f t="shared" si="1"/>
        <v>35176</v>
      </c>
      <c r="H10" s="25">
        <f t="shared" si="3"/>
        <v>17574</v>
      </c>
    </row>
    <row r="11" spans="1:8" ht="12.75">
      <c r="A11" s="4" t="s">
        <v>57</v>
      </c>
      <c r="B11" s="51">
        <f>Canola!B4</f>
        <v>201.24</v>
      </c>
      <c r="C11" s="51">
        <f>Canola!B18</f>
        <v>160.12000000000003</v>
      </c>
      <c r="D11" s="15">
        <f t="shared" si="2"/>
        <v>41.119999999999976</v>
      </c>
      <c r="E11" s="24">
        <v>0</v>
      </c>
      <c r="F11" s="25">
        <f t="shared" si="0"/>
        <v>0</v>
      </c>
      <c r="G11" s="25">
        <f t="shared" si="1"/>
        <v>0</v>
      </c>
      <c r="H11" s="25">
        <f t="shared" si="3"/>
        <v>0</v>
      </c>
    </row>
    <row r="12" spans="1:8" ht="12.75">
      <c r="A12" s="4" t="s">
        <v>58</v>
      </c>
      <c r="B12" s="51">
        <f>Flax!B4</f>
        <v>126.24</v>
      </c>
      <c r="C12" s="51">
        <f>Flax!B18</f>
        <v>84.83999999999999</v>
      </c>
      <c r="D12" s="15">
        <f t="shared" si="2"/>
        <v>41.400000000000006</v>
      </c>
      <c r="E12" s="24">
        <v>0</v>
      </c>
      <c r="F12" s="25">
        <f t="shared" si="0"/>
        <v>0</v>
      </c>
      <c r="G12" s="25">
        <f t="shared" si="1"/>
        <v>0</v>
      </c>
      <c r="H12" s="25">
        <f t="shared" si="3"/>
        <v>0</v>
      </c>
    </row>
    <row r="13" spans="1:8" ht="12.75">
      <c r="A13" s="4" t="s">
        <v>61</v>
      </c>
      <c r="B13" s="51">
        <f>Peas!B4</f>
        <v>194.4</v>
      </c>
      <c r="C13" s="51">
        <f>Peas!B18</f>
        <v>111.43999999999998</v>
      </c>
      <c r="D13" s="15">
        <f t="shared" si="2"/>
        <v>82.96000000000002</v>
      </c>
      <c r="E13" s="24">
        <v>0</v>
      </c>
      <c r="F13" s="25">
        <f t="shared" si="0"/>
        <v>0</v>
      </c>
      <c r="G13" s="25">
        <f t="shared" si="1"/>
        <v>0</v>
      </c>
      <c r="H13" s="25">
        <f t="shared" si="3"/>
        <v>0</v>
      </c>
    </row>
    <row r="14" spans="1:8" ht="12.75">
      <c r="A14" s="4" t="s">
        <v>62</v>
      </c>
      <c r="B14" s="51">
        <f>Oats!B4</f>
        <v>122.03999999999999</v>
      </c>
      <c r="C14" s="51">
        <f>Oats!B18</f>
        <v>98.68</v>
      </c>
      <c r="D14" s="15">
        <f t="shared" si="2"/>
        <v>23.359999999999985</v>
      </c>
      <c r="E14" s="24">
        <v>0</v>
      </c>
      <c r="F14" s="25">
        <f t="shared" si="0"/>
        <v>0</v>
      </c>
      <c r="G14" s="25">
        <f t="shared" si="1"/>
        <v>0</v>
      </c>
      <c r="H14" s="25">
        <f t="shared" si="3"/>
        <v>0</v>
      </c>
    </row>
    <row r="15" spans="1:8" ht="12.75">
      <c r="A15" s="4" t="s">
        <v>59</v>
      </c>
      <c r="B15" s="51">
        <f>Mustard!B4</f>
        <v>262.8</v>
      </c>
      <c r="C15" s="51">
        <f>Mustard!B18</f>
        <v>93.1</v>
      </c>
      <c r="D15" s="15">
        <f t="shared" si="2"/>
        <v>169.70000000000002</v>
      </c>
      <c r="E15" s="24">
        <v>0</v>
      </c>
      <c r="F15" s="25">
        <f t="shared" si="0"/>
        <v>0</v>
      </c>
      <c r="G15" s="25">
        <f t="shared" si="1"/>
        <v>0</v>
      </c>
      <c r="H15" s="25">
        <f t="shared" si="3"/>
        <v>0</v>
      </c>
    </row>
    <row r="16" spans="1:8" ht="12.75">
      <c r="A16" s="4" t="s">
        <v>60</v>
      </c>
      <c r="B16" s="51">
        <f>Buckwht!B4</f>
        <v>172.8</v>
      </c>
      <c r="C16" s="51">
        <f>Buckwht!B18</f>
        <v>81.1</v>
      </c>
      <c r="D16" s="15">
        <f t="shared" si="2"/>
        <v>91.70000000000002</v>
      </c>
      <c r="E16" s="24">
        <v>0</v>
      </c>
      <c r="F16" s="25">
        <f t="shared" si="0"/>
        <v>0</v>
      </c>
      <c r="G16" s="25">
        <f t="shared" si="1"/>
        <v>0</v>
      </c>
      <c r="H16" s="25">
        <f t="shared" si="3"/>
        <v>0</v>
      </c>
    </row>
    <row r="17" spans="1:8" ht="12.75">
      <c r="A17" s="4" t="s">
        <v>63</v>
      </c>
      <c r="B17" s="51">
        <f>Millet!B4</f>
        <v>97.5</v>
      </c>
      <c r="C17" s="51">
        <f>Millet!B18</f>
        <v>67.62</v>
      </c>
      <c r="D17" s="15">
        <f t="shared" si="2"/>
        <v>29.879999999999995</v>
      </c>
      <c r="E17" s="24">
        <v>0</v>
      </c>
      <c r="F17" s="25">
        <f t="shared" si="0"/>
        <v>0</v>
      </c>
      <c r="G17" s="25">
        <f t="shared" si="1"/>
        <v>0</v>
      </c>
      <c r="H17" s="25">
        <f t="shared" si="3"/>
        <v>0</v>
      </c>
    </row>
    <row r="18" spans="1:8" ht="12.75">
      <c r="A18" s="4" t="s">
        <v>64</v>
      </c>
      <c r="B18" s="51">
        <f>'Wint.Wht'!B4</f>
        <v>233.64</v>
      </c>
      <c r="C18" s="51">
        <f>'Wint.Wht'!B18</f>
        <v>144.88</v>
      </c>
      <c r="D18" s="15">
        <f t="shared" si="2"/>
        <v>88.75999999999999</v>
      </c>
      <c r="E18" s="24">
        <v>200</v>
      </c>
      <c r="F18" s="25">
        <f t="shared" si="0"/>
        <v>46728</v>
      </c>
      <c r="G18" s="25">
        <f t="shared" si="1"/>
        <v>28976</v>
      </c>
      <c r="H18" s="25">
        <f t="shared" si="3"/>
        <v>17752</v>
      </c>
    </row>
    <row r="19" spans="1:8" ht="12.75">
      <c r="A19" s="4" t="s">
        <v>65</v>
      </c>
      <c r="B19" s="51">
        <f>Rye!B4</f>
        <v>149.60000000000002</v>
      </c>
      <c r="C19" s="51">
        <f>Rye!B18</f>
        <v>113.00999999999999</v>
      </c>
      <c r="D19" s="53">
        <f t="shared" si="2"/>
        <v>36.59000000000003</v>
      </c>
      <c r="E19" s="24">
        <v>0</v>
      </c>
      <c r="F19" s="25">
        <f t="shared" si="0"/>
        <v>0</v>
      </c>
      <c r="G19" s="25">
        <f t="shared" si="1"/>
        <v>0</v>
      </c>
      <c r="H19" s="25">
        <f t="shared" si="3"/>
        <v>0</v>
      </c>
    </row>
    <row r="20" spans="1:8" ht="12.75">
      <c r="A20" s="14" t="s">
        <v>83</v>
      </c>
      <c r="B20" s="14"/>
      <c r="C20" s="14"/>
      <c r="D20" s="14"/>
      <c r="E20" s="26">
        <f>SUM(E3:E19)</f>
        <v>2200</v>
      </c>
      <c r="F20" s="26">
        <f>SUM(F3:F19)</f>
        <v>450864</v>
      </c>
      <c r="G20" s="26">
        <f>SUM(G3:G19)</f>
        <v>288558</v>
      </c>
      <c r="H20" s="26">
        <f>SUM(H3:H19)</f>
        <v>162306.00000000003</v>
      </c>
    </row>
    <row r="21" spans="1:7" ht="12.75">
      <c r="A21" s="4"/>
      <c r="B21" s="4"/>
      <c r="C21" s="4"/>
      <c r="D21" s="4"/>
      <c r="E21" s="18"/>
      <c r="F21" s="18"/>
      <c r="G21" s="18"/>
    </row>
    <row r="22" spans="1:8" ht="12.75">
      <c r="A22" s="3"/>
      <c r="B22" s="3"/>
      <c r="C22" s="60" t="s">
        <v>51</v>
      </c>
      <c r="D22" s="60"/>
      <c r="E22" s="60"/>
      <c r="F22" s="3"/>
      <c r="G22" s="3"/>
      <c r="H22" s="3"/>
    </row>
    <row r="23" spans="1:8" ht="12.75">
      <c r="A23" s="19" t="s">
        <v>79</v>
      </c>
      <c r="B23" s="19"/>
      <c r="C23" s="19"/>
      <c r="D23" s="20"/>
      <c r="E23" s="19" t="s">
        <v>80</v>
      </c>
      <c r="F23" s="19"/>
      <c r="G23" s="19"/>
      <c r="H23" s="3"/>
    </row>
    <row r="24" spans="1:7" ht="12.75">
      <c r="A24" t="s">
        <v>88</v>
      </c>
      <c r="C24" s="27">
        <f>F20</f>
        <v>450864</v>
      </c>
      <c r="E24" t="s">
        <v>74</v>
      </c>
      <c r="G24" s="15">
        <f>G20</f>
        <v>288558</v>
      </c>
    </row>
    <row r="25" spans="1:8" ht="12.75">
      <c r="A25" t="s">
        <v>84</v>
      </c>
      <c r="C25" s="28">
        <v>14300</v>
      </c>
      <c r="D25" s="1" t="s">
        <v>76</v>
      </c>
      <c r="E25" t="s">
        <v>133</v>
      </c>
      <c r="G25" s="54">
        <v>36300</v>
      </c>
      <c r="H25" s="1" t="s">
        <v>76</v>
      </c>
    </row>
    <row r="26" spans="1:8" ht="12.75">
      <c r="A26" t="s">
        <v>86</v>
      </c>
      <c r="C26" s="29">
        <v>0</v>
      </c>
      <c r="D26" s="1" t="s">
        <v>76</v>
      </c>
      <c r="E26" t="s">
        <v>73</v>
      </c>
      <c r="G26" s="54">
        <v>74800</v>
      </c>
      <c r="H26" s="1" t="s">
        <v>76</v>
      </c>
    </row>
    <row r="27" spans="1:8" ht="12.75">
      <c r="A27" t="s">
        <v>72</v>
      </c>
      <c r="C27" s="27">
        <f>SUM(C24:C26)</f>
        <v>465164</v>
      </c>
      <c r="E27" t="s">
        <v>134</v>
      </c>
      <c r="G27" s="54">
        <v>0</v>
      </c>
      <c r="H27" s="1" t="s">
        <v>76</v>
      </c>
    </row>
    <row r="28" spans="5:8" ht="12.75">
      <c r="E28" t="s">
        <v>75</v>
      </c>
      <c r="G28" s="54">
        <v>0</v>
      </c>
      <c r="H28" s="1" t="s">
        <v>76</v>
      </c>
    </row>
    <row r="29" spans="5:8" ht="12.75">
      <c r="E29" t="s">
        <v>85</v>
      </c>
      <c r="G29" s="55">
        <v>8500</v>
      </c>
      <c r="H29" s="1" t="s">
        <v>76</v>
      </c>
    </row>
    <row r="30" spans="5:7" ht="13.5" thickBot="1">
      <c r="E30" t="s">
        <v>72</v>
      </c>
      <c r="G30" s="56">
        <f>SUM(G24:G29)</f>
        <v>408158</v>
      </c>
    </row>
    <row r="31" spans="1:8" ht="13.5" thickBot="1">
      <c r="A31" s="3" t="s">
        <v>132</v>
      </c>
      <c r="B31" s="3"/>
      <c r="C31" s="3"/>
      <c r="D31" s="3"/>
      <c r="E31" s="3"/>
      <c r="F31" s="3"/>
      <c r="G31" s="57">
        <f>C27-G30</f>
        <v>57006</v>
      </c>
      <c r="H31" s="3"/>
    </row>
    <row r="32" spans="3:7" ht="12.75">
      <c r="C32" s="61" t="s">
        <v>91</v>
      </c>
      <c r="D32" s="61"/>
      <c r="E32" s="61"/>
      <c r="F32" s="61"/>
      <c r="G32" s="6"/>
    </row>
    <row r="33" spans="3:6" ht="12.75">
      <c r="C33" s="62" t="s">
        <v>135</v>
      </c>
      <c r="D33" s="62"/>
      <c r="E33" s="62"/>
      <c r="F33" s="62"/>
    </row>
    <row r="36" ht="12.75">
      <c r="A36" t="s">
        <v>136</v>
      </c>
    </row>
    <row r="37" spans="1:12" ht="12.75">
      <c r="A37" s="32" t="s">
        <v>92</v>
      </c>
      <c r="B37" s="33" t="s">
        <v>93</v>
      </c>
      <c r="C37" s="33" t="s">
        <v>94</v>
      </c>
      <c r="D37" s="33" t="s">
        <v>95</v>
      </c>
      <c r="E37" s="33" t="s">
        <v>96</v>
      </c>
      <c r="F37" s="33" t="s">
        <v>97</v>
      </c>
      <c r="G37" s="33" t="s">
        <v>98</v>
      </c>
      <c r="H37" s="33" t="s">
        <v>99</v>
      </c>
      <c r="I37" s="33" t="s">
        <v>100</v>
      </c>
      <c r="J37" s="33" t="s">
        <v>101</v>
      </c>
      <c r="K37" s="33" t="s">
        <v>102</v>
      </c>
      <c r="L37" s="34" t="s">
        <v>103</v>
      </c>
    </row>
    <row r="38" spans="1:12" ht="12.75">
      <c r="A38" s="4" t="s">
        <v>52</v>
      </c>
      <c r="B38" s="35">
        <f>$E3*HRSW!$B7</f>
        <v>11280</v>
      </c>
      <c r="C38" s="35">
        <f>$E3*HRSW!$B8</f>
        <v>16000</v>
      </c>
      <c r="D38" s="35">
        <f>$E3*HRSW!$B9</f>
        <v>4400</v>
      </c>
      <c r="E38" s="35">
        <f>$E3*HRSW!$B10</f>
        <v>0</v>
      </c>
      <c r="F38" s="35">
        <f>$E3*HRSW!$B11</f>
        <v>34480</v>
      </c>
      <c r="G38" s="35">
        <f>$E3*HRSW!$B12</f>
        <v>7600</v>
      </c>
      <c r="H38" s="35">
        <f>$E3*HRSW!$B13</f>
        <v>6680</v>
      </c>
      <c r="I38" s="35">
        <f>$E3*HRSW!$B14</f>
        <v>9024</v>
      </c>
      <c r="J38" s="35">
        <f>$E3*HRSW!$B15</f>
        <v>0</v>
      </c>
      <c r="K38" s="35">
        <f>$E3*HRSW!$B16</f>
        <v>4800</v>
      </c>
      <c r="L38" s="36">
        <f>$E3*HRSW!$B17</f>
        <v>2592</v>
      </c>
    </row>
    <row r="39" spans="1:12" ht="12.75">
      <c r="A39" s="4" t="s">
        <v>53</v>
      </c>
      <c r="B39" s="25">
        <f>$E4*Durum!$B7</f>
        <v>0</v>
      </c>
      <c r="C39" s="25">
        <f>$E4*Durum!$B8</f>
        <v>0</v>
      </c>
      <c r="D39" s="25">
        <f>$E4*Durum!$B9</f>
        <v>0</v>
      </c>
      <c r="E39" s="25">
        <f>$E4*Durum!$B10</f>
        <v>0</v>
      </c>
      <c r="F39" s="25">
        <f>$E4*Durum!$B11</f>
        <v>0</v>
      </c>
      <c r="G39" s="25">
        <f>$E4*Durum!$B12</f>
        <v>0</v>
      </c>
      <c r="H39" s="25">
        <f>$E4*Durum!$B13</f>
        <v>0</v>
      </c>
      <c r="I39" s="25">
        <f>$E4*Durum!$B14</f>
        <v>0</v>
      </c>
      <c r="J39" s="25">
        <f>$E4*Durum!$B15</f>
        <v>0</v>
      </c>
      <c r="K39" s="25">
        <f>$E4*Durum!$B16</f>
        <v>0</v>
      </c>
      <c r="L39" s="37">
        <f>$E4*Durum!$B17</f>
        <v>0</v>
      </c>
    </row>
    <row r="40" spans="1:12" ht="12.75">
      <c r="A40" s="4" t="s">
        <v>54</v>
      </c>
      <c r="B40" s="25">
        <f>$E5*Barley!$B7</f>
        <v>4560</v>
      </c>
      <c r="C40" s="25">
        <f>$E5*Barley!$B8</f>
        <v>6600</v>
      </c>
      <c r="D40" s="25">
        <f>$E5*Barley!$B9</f>
        <v>600</v>
      </c>
      <c r="E40" s="25">
        <f>$E5*Barley!$B10</f>
        <v>0</v>
      </c>
      <c r="F40" s="25">
        <f>$E5*Barley!$B11</f>
        <v>19240</v>
      </c>
      <c r="G40" s="25">
        <f>$E5*Barley!$B12</f>
        <v>2520</v>
      </c>
      <c r="H40" s="25">
        <f>$E5*Barley!$B13</f>
        <v>3964</v>
      </c>
      <c r="I40" s="25">
        <f>$E5*Barley!$B14</f>
        <v>4968</v>
      </c>
      <c r="J40" s="25">
        <f>$E5*Barley!$B15</f>
        <v>0</v>
      </c>
      <c r="K40" s="25">
        <f>$E5*Barley!$B16</f>
        <v>2400</v>
      </c>
      <c r="L40" s="37">
        <f>$E5*Barley!$B17</f>
        <v>1232</v>
      </c>
    </row>
    <row r="41" spans="1:12" ht="12.75">
      <c r="A41" s="4" t="s">
        <v>26</v>
      </c>
      <c r="B41" s="25">
        <f>$E6*Corn!$B7</f>
        <v>0</v>
      </c>
      <c r="C41" s="25">
        <f>$E6*Corn!$B8</f>
        <v>0</v>
      </c>
      <c r="D41" s="25">
        <f>$E6*Corn!$B9</f>
        <v>0</v>
      </c>
      <c r="E41" s="25">
        <f>$E6*Corn!$B10</f>
        <v>0</v>
      </c>
      <c r="F41" s="25">
        <f>$E6*Corn!$B11</f>
        <v>0</v>
      </c>
      <c r="G41" s="25">
        <f>$E6*Corn!$B12</f>
        <v>0</v>
      </c>
      <c r="H41" s="25">
        <f>$E6*Corn!$B13</f>
        <v>0</v>
      </c>
      <c r="I41" s="25">
        <f>$E6*Corn!$B14</f>
        <v>0</v>
      </c>
      <c r="J41" s="25">
        <f>$E6*Corn!$B15</f>
        <v>0</v>
      </c>
      <c r="K41" s="25">
        <f>$E6*Corn!$B16</f>
        <v>0</v>
      </c>
      <c r="L41" s="37">
        <f>$E6*Corn!$B17</f>
        <v>0</v>
      </c>
    </row>
    <row r="42" spans="1:12" ht="12.75">
      <c r="A42" s="4" t="s">
        <v>25</v>
      </c>
      <c r="B42" s="25">
        <f>$E7*Soyb!$B7</f>
        <v>9312</v>
      </c>
      <c r="C42" s="25">
        <f>$E7*Soyb!$B8</f>
        <v>3400</v>
      </c>
      <c r="D42" s="25">
        <f>$E7*Soyb!$B9</f>
        <v>0</v>
      </c>
      <c r="E42" s="25">
        <f>$E7*Soyb!$B10</f>
        <v>0</v>
      </c>
      <c r="F42" s="25">
        <f>$E7*Soyb!$B11</f>
        <v>1244</v>
      </c>
      <c r="G42" s="25">
        <f>$E7*Soyb!$B12</f>
        <v>2940</v>
      </c>
      <c r="H42" s="25">
        <f>$E7*Soyb!$B13</f>
        <v>1639.9999999999998</v>
      </c>
      <c r="I42" s="25">
        <f>$E7*Soyb!$B14</f>
        <v>2214</v>
      </c>
      <c r="J42" s="25">
        <f>$E7*Soyb!$B15</f>
        <v>0</v>
      </c>
      <c r="K42" s="25">
        <f>$E7*Soyb!$B16</f>
        <v>1200</v>
      </c>
      <c r="L42" s="37">
        <f>$E7*Soyb!$B17</f>
        <v>604</v>
      </c>
    </row>
    <row r="43" spans="1:12" ht="12.75">
      <c r="A43" s="4" t="s">
        <v>87</v>
      </c>
      <c r="B43" s="25">
        <f>$E8*Drybean!$B7</f>
        <v>0</v>
      </c>
      <c r="C43" s="25">
        <f>$E8*Drybean!$B8</f>
        <v>0</v>
      </c>
      <c r="D43" s="25">
        <f>$E8*Drybean!$B9</f>
        <v>0</v>
      </c>
      <c r="E43" s="25">
        <f>$E8*Drybean!$B10</f>
        <v>0</v>
      </c>
      <c r="F43" s="25">
        <f>$E8*Drybean!$B11</f>
        <v>0</v>
      </c>
      <c r="G43" s="25">
        <f>$E8*Drybean!$B12</f>
        <v>0</v>
      </c>
      <c r="H43" s="25">
        <f>$E8*Drybean!$B13</f>
        <v>0</v>
      </c>
      <c r="I43" s="25">
        <f>$E8*Drybean!$B14</f>
        <v>0</v>
      </c>
      <c r="J43" s="25">
        <f>$E8*Drybean!$B15</f>
        <v>0</v>
      </c>
      <c r="K43" s="25">
        <f>$E8*Drybean!$B16</f>
        <v>0</v>
      </c>
      <c r="L43" s="37">
        <f>$E8*Drybean!$B17</f>
        <v>0</v>
      </c>
    </row>
    <row r="44" spans="1:12" ht="12.75">
      <c r="A44" s="4" t="s">
        <v>55</v>
      </c>
      <c r="B44" s="25">
        <f>$E9*Oil_SF!$B7</f>
        <v>9416</v>
      </c>
      <c r="C44" s="25">
        <f>$E9*Oil_SF!$B8</f>
        <v>11000</v>
      </c>
      <c r="D44" s="25">
        <f>$E9*Oil_SF!$B9</f>
        <v>0</v>
      </c>
      <c r="E44" s="25">
        <f>$E9*Oil_SF!$B10</f>
        <v>2400</v>
      </c>
      <c r="F44" s="25">
        <f>$E9*Oil_SF!$B11</f>
        <v>13332</v>
      </c>
      <c r="G44" s="25">
        <f>$E9*Oil_SF!$B12</f>
        <v>6720</v>
      </c>
      <c r="H44" s="25">
        <f>$E9*Oil_SF!$B13</f>
        <v>3952.0000000000005</v>
      </c>
      <c r="I44" s="25">
        <f>$E9*Oil_SF!$B14</f>
        <v>4808</v>
      </c>
      <c r="J44" s="25">
        <f>$E9*Oil_SF!$B15</f>
        <v>1008</v>
      </c>
      <c r="K44" s="25">
        <f>$E9*Oil_SF!$B16</f>
        <v>4700</v>
      </c>
      <c r="L44" s="37">
        <f>$E9*Oil_SF!$B17</f>
        <v>1576</v>
      </c>
    </row>
    <row r="45" spans="1:12" ht="12.75">
      <c r="A45" s="4" t="s">
        <v>56</v>
      </c>
      <c r="B45" s="25">
        <f>$E10*Conf_SF!$B7</f>
        <v>7020</v>
      </c>
      <c r="C45" s="25">
        <f>$E10*Conf_SF!$B8</f>
        <v>5500</v>
      </c>
      <c r="D45" s="25">
        <f>$E10*Conf_SF!$B9</f>
        <v>0</v>
      </c>
      <c r="E45" s="25">
        <f>$E10*Conf_SF!$B10</f>
        <v>2400</v>
      </c>
      <c r="F45" s="25">
        <f>$E10*Conf_SF!$B11</f>
        <v>6578</v>
      </c>
      <c r="G45" s="25">
        <f>$E10*Conf_SF!$B12</f>
        <v>4360</v>
      </c>
      <c r="H45" s="25">
        <f>$E10*Conf_SF!$B13</f>
        <v>1973.9999999999998</v>
      </c>
      <c r="I45" s="25">
        <f>$E10*Conf_SF!$B14</f>
        <v>2402</v>
      </c>
      <c r="J45" s="25">
        <f>$E10*Conf_SF!$B15</f>
        <v>500</v>
      </c>
      <c r="K45" s="25">
        <f>$E10*Conf_SF!$B16</f>
        <v>3500</v>
      </c>
      <c r="L45" s="37">
        <f>$E10*Conf_SF!$B17</f>
        <v>942</v>
      </c>
    </row>
    <row r="46" spans="1:12" ht="12.75">
      <c r="A46" s="4" t="s">
        <v>57</v>
      </c>
      <c r="B46" s="25">
        <f>$E11*Canola!$B7</f>
        <v>0</v>
      </c>
      <c r="C46" s="25">
        <f>$E11*Canola!$B8</f>
        <v>0</v>
      </c>
      <c r="D46" s="25">
        <f>$E11*Canola!$B9</f>
        <v>0</v>
      </c>
      <c r="E46" s="25">
        <f>$E11*Canola!$B10</f>
        <v>0</v>
      </c>
      <c r="F46" s="25">
        <f>$E11*Canola!$B11</f>
        <v>0</v>
      </c>
      <c r="G46" s="25">
        <f>$E11*Canola!$B12</f>
        <v>0</v>
      </c>
      <c r="H46" s="25">
        <f>$E11*Canola!$B13</f>
        <v>0</v>
      </c>
      <c r="I46" s="25">
        <f>$E11*Canola!$B14</f>
        <v>0</v>
      </c>
      <c r="J46" s="25">
        <f>$E11*Canola!$B15</f>
        <v>0</v>
      </c>
      <c r="K46" s="25">
        <f>$E11*Canola!$B16</f>
        <v>0</v>
      </c>
      <c r="L46" s="37">
        <f>$E11*Canola!$B17</f>
        <v>0</v>
      </c>
    </row>
    <row r="47" spans="1:12" ht="12.75">
      <c r="A47" s="4" t="s">
        <v>58</v>
      </c>
      <c r="B47" s="25">
        <f>$E12*Flax!$B7</f>
        <v>0</v>
      </c>
      <c r="C47" s="25">
        <f>$E12*Flax!$B8</f>
        <v>0</v>
      </c>
      <c r="D47" s="25">
        <f>$E12*Flax!$B9</f>
        <v>0</v>
      </c>
      <c r="E47" s="25">
        <f>$E12*Flax!$B10</f>
        <v>0</v>
      </c>
      <c r="F47" s="25">
        <f>$E12*Flax!$B11</f>
        <v>0</v>
      </c>
      <c r="G47" s="25">
        <f>$E12*Flax!$B12</f>
        <v>0</v>
      </c>
      <c r="H47" s="25">
        <f>$E12*Flax!$B13</f>
        <v>0</v>
      </c>
      <c r="I47" s="25">
        <f>$E12*Flax!$B14</f>
        <v>0</v>
      </c>
      <c r="J47" s="25">
        <f>$E12*Flax!$B15</f>
        <v>0</v>
      </c>
      <c r="K47" s="25">
        <f>$E12*Flax!$B16</f>
        <v>0</v>
      </c>
      <c r="L47" s="37">
        <f>$E12*Flax!$B17</f>
        <v>0</v>
      </c>
    </row>
    <row r="48" spans="1:12" ht="12.75">
      <c r="A48" s="4" t="s">
        <v>61</v>
      </c>
      <c r="B48" s="25">
        <f>$E13*Peas!$B7</f>
        <v>0</v>
      </c>
      <c r="C48" s="25">
        <f>$E13*Peas!$B8</f>
        <v>0</v>
      </c>
      <c r="D48" s="25">
        <f>$E13*Peas!$B9</f>
        <v>0</v>
      </c>
      <c r="E48" s="25">
        <f>$E13*Peas!$B10</f>
        <v>0</v>
      </c>
      <c r="F48" s="25">
        <f>$E13*Peas!$B11</f>
        <v>0</v>
      </c>
      <c r="G48" s="25">
        <f>$E13*Peas!$B12</f>
        <v>0</v>
      </c>
      <c r="H48" s="25">
        <f>$E13*Peas!$B13</f>
        <v>0</v>
      </c>
      <c r="I48" s="25">
        <f>$E13*Peas!$B14</f>
        <v>0</v>
      </c>
      <c r="J48" s="25">
        <f>$E13*Peas!$B15</f>
        <v>0</v>
      </c>
      <c r="K48" s="25">
        <f>$E13*Peas!$B16</f>
        <v>0</v>
      </c>
      <c r="L48" s="37">
        <f>$E13*Peas!$B17</f>
        <v>0</v>
      </c>
    </row>
    <row r="49" spans="1:12" ht="12.75">
      <c r="A49" s="4" t="s">
        <v>62</v>
      </c>
      <c r="B49" s="38">
        <f>$E14*Oats!$B7</f>
        <v>0</v>
      </c>
      <c r="C49" s="25">
        <f>$E14*Oats!$B8</f>
        <v>0</v>
      </c>
      <c r="D49" s="25">
        <f>$E14*Oats!$B9</f>
        <v>0</v>
      </c>
      <c r="E49" s="25">
        <f>$E14*Oats!$B10</f>
        <v>0</v>
      </c>
      <c r="F49" s="25">
        <f>$E14*Oats!$B11</f>
        <v>0</v>
      </c>
      <c r="G49" s="25">
        <f>$E14*Oats!$B12</f>
        <v>0</v>
      </c>
      <c r="H49" s="25">
        <f>$E14*Oats!$B13</f>
        <v>0</v>
      </c>
      <c r="I49" s="25">
        <f>$E14*Oats!$B14</f>
        <v>0</v>
      </c>
      <c r="J49" s="25">
        <f>$E14*Oats!$B15</f>
        <v>0</v>
      </c>
      <c r="K49" s="25">
        <f>$E14*Oats!$B16</f>
        <v>0</v>
      </c>
      <c r="L49" s="37">
        <f>$E14*Oats!$B17</f>
        <v>0</v>
      </c>
    </row>
    <row r="50" spans="1:12" ht="12.75">
      <c r="A50" s="4" t="s">
        <v>59</v>
      </c>
      <c r="B50" s="38">
        <f>$E15*Mustard!$B7</f>
        <v>0</v>
      </c>
      <c r="C50" s="38">
        <f>$E15*Mustard!$B8</f>
        <v>0</v>
      </c>
      <c r="D50" s="38">
        <f>$E15*Mustard!$B9</f>
        <v>0</v>
      </c>
      <c r="E50" s="38">
        <f>$E15*Mustard!$B10</f>
        <v>0</v>
      </c>
      <c r="F50" s="38">
        <f>$E15*Mustard!$B11</f>
        <v>0</v>
      </c>
      <c r="G50" s="38">
        <f>$E15*Mustard!$B12</f>
        <v>0</v>
      </c>
      <c r="H50" s="38">
        <f>$E15*Mustard!$B13</f>
        <v>0</v>
      </c>
      <c r="I50" s="38">
        <f>$E15*Mustard!$B14</f>
        <v>0</v>
      </c>
      <c r="J50" s="38">
        <f>$E15*Mustard!$B15</f>
        <v>0</v>
      </c>
      <c r="K50" s="38">
        <f>$E15*Mustard!$B16</f>
        <v>0</v>
      </c>
      <c r="L50" s="39">
        <f>$E15*Mustard!$B17</f>
        <v>0</v>
      </c>
    </row>
    <row r="51" spans="1:12" ht="12.75">
      <c r="A51" s="4" t="s">
        <v>60</v>
      </c>
      <c r="B51" s="38">
        <f>$E16*Buckwht!$B7</f>
        <v>0</v>
      </c>
      <c r="C51" s="38">
        <f>$E16*Buckwht!$B8</f>
        <v>0</v>
      </c>
      <c r="D51" s="38">
        <f>$E16*Buckwht!$B9</f>
        <v>0</v>
      </c>
      <c r="E51" s="38">
        <f>$E16*Buckwht!$B10</f>
        <v>0</v>
      </c>
      <c r="F51" s="38">
        <f>$E16*Buckwht!$B11</f>
        <v>0</v>
      </c>
      <c r="G51" s="38">
        <f>$E16*Buckwht!$B12</f>
        <v>0</v>
      </c>
      <c r="H51" s="38">
        <f>$E16*Buckwht!$B13</f>
        <v>0</v>
      </c>
      <c r="I51" s="38">
        <f>$E16*Buckwht!$B14</f>
        <v>0</v>
      </c>
      <c r="J51" s="38">
        <f>$E16*Buckwht!$B15</f>
        <v>0</v>
      </c>
      <c r="K51" s="38">
        <f>$E16*Buckwht!$B16</f>
        <v>0</v>
      </c>
      <c r="L51" s="39">
        <f>$E16*Buckwht!$B17</f>
        <v>0</v>
      </c>
    </row>
    <row r="52" spans="1:12" ht="12.75">
      <c r="A52" s="4" t="s">
        <v>63</v>
      </c>
      <c r="B52" s="38">
        <f>$E17*Millet!$B7</f>
        <v>0</v>
      </c>
      <c r="C52" s="38">
        <f>$E17*Millet!$B8</f>
        <v>0</v>
      </c>
      <c r="D52" s="38">
        <f>$E17*Millet!$B9</f>
        <v>0</v>
      </c>
      <c r="E52" s="38">
        <f>$E17*Millet!$B10</f>
        <v>0</v>
      </c>
      <c r="F52" s="38">
        <f>$E17*Millet!$B11</f>
        <v>0</v>
      </c>
      <c r="G52" s="38">
        <f>$E17*Millet!$B12</f>
        <v>0</v>
      </c>
      <c r="H52" s="38">
        <f>$E17*Millet!$B13</f>
        <v>0</v>
      </c>
      <c r="I52" s="38">
        <f>$E17*Millet!$B14</f>
        <v>0</v>
      </c>
      <c r="J52" s="38">
        <f>$E17*Millet!$B15</f>
        <v>0</v>
      </c>
      <c r="K52" s="38">
        <f>$E17*Millet!$B16</f>
        <v>0</v>
      </c>
      <c r="L52" s="39">
        <f>$E17*Millet!$B17</f>
        <v>0</v>
      </c>
    </row>
    <row r="53" spans="1:12" ht="12.75">
      <c r="A53" s="4" t="s">
        <v>64</v>
      </c>
      <c r="B53" s="38">
        <f>$E18*'Wint.Wht'!$B7</f>
        <v>1750</v>
      </c>
      <c r="C53" s="38">
        <f>$E18*'Wint.Wht'!$B8</f>
        <v>3000</v>
      </c>
      <c r="D53" s="38">
        <f>$E18*'Wint.Wht'!$B9</f>
        <v>1800</v>
      </c>
      <c r="E53" s="38">
        <f>$E18*'Wint.Wht'!$B10</f>
        <v>0</v>
      </c>
      <c r="F53" s="38">
        <f>$E18*'Wint.Wht'!$B11</f>
        <v>14658.000000000002</v>
      </c>
      <c r="G53" s="38">
        <f>$E18*'Wint.Wht'!$B12</f>
        <v>1900</v>
      </c>
      <c r="H53" s="38">
        <f>$E18*'Wint.Wht'!$B13</f>
        <v>1684</v>
      </c>
      <c r="I53" s="38">
        <f>$E18*'Wint.Wht'!$B14</f>
        <v>2208</v>
      </c>
      <c r="J53" s="38">
        <f>$E18*'Wint.Wht'!$B15</f>
        <v>0</v>
      </c>
      <c r="K53" s="38">
        <f>$E18*'Wint.Wht'!$B16</f>
        <v>1200</v>
      </c>
      <c r="L53" s="39">
        <f>$E18*'Wint.Wht'!$B17</f>
        <v>776</v>
      </c>
    </row>
    <row r="54" spans="1:12" ht="12.75">
      <c r="A54" s="4" t="s">
        <v>65</v>
      </c>
      <c r="B54" s="38">
        <f>$E19*Rye!$B7</f>
        <v>0</v>
      </c>
      <c r="C54" s="38">
        <f>$E19*Rye!$B8</f>
        <v>0</v>
      </c>
      <c r="D54" s="38">
        <f>$E19*Rye!$B9</f>
        <v>0</v>
      </c>
      <c r="E54" s="38">
        <f>$E19*Rye!$B10</f>
        <v>0</v>
      </c>
      <c r="F54" s="38">
        <f>$E19*Rye!$B11</f>
        <v>0</v>
      </c>
      <c r="G54" s="38">
        <f>$E19*Rye!$B12</f>
        <v>0</v>
      </c>
      <c r="H54" s="38">
        <f>$E19*Rye!$B13</f>
        <v>0</v>
      </c>
      <c r="I54" s="38">
        <f>$E19*Rye!$B14</f>
        <v>0</v>
      </c>
      <c r="J54" s="38">
        <f>$E19*Rye!$B15</f>
        <v>0</v>
      </c>
      <c r="K54" s="38">
        <f>$E19*Rye!$B16</f>
        <v>0</v>
      </c>
      <c r="L54" s="39">
        <f>$E19*Rye!$B17</f>
        <v>0</v>
      </c>
    </row>
    <row r="55" spans="1:12" ht="12.75">
      <c r="A55" s="40" t="s">
        <v>83</v>
      </c>
      <c r="B55" s="26">
        <f aca="true" t="shared" si="4" ref="B55:L55">SUM(B38:B54)</f>
        <v>43338</v>
      </c>
      <c r="C55" s="26">
        <f t="shared" si="4"/>
        <v>45500</v>
      </c>
      <c r="D55" s="26">
        <f t="shared" si="4"/>
        <v>6800</v>
      </c>
      <c r="E55" s="26">
        <f t="shared" si="4"/>
        <v>4800</v>
      </c>
      <c r="F55" s="26">
        <f t="shared" si="4"/>
        <v>89532</v>
      </c>
      <c r="G55" s="26">
        <f t="shared" si="4"/>
        <v>26040</v>
      </c>
      <c r="H55" s="26">
        <f t="shared" si="4"/>
        <v>19894</v>
      </c>
      <c r="I55" s="26">
        <f t="shared" si="4"/>
        <v>25624</v>
      </c>
      <c r="J55" s="26">
        <f t="shared" si="4"/>
        <v>1508</v>
      </c>
      <c r="K55" s="26">
        <f t="shared" si="4"/>
        <v>17800</v>
      </c>
      <c r="L55" s="41">
        <f t="shared" si="4"/>
        <v>7722</v>
      </c>
    </row>
    <row r="56" spans="1:12" ht="12.75">
      <c r="A56" s="40" t="s">
        <v>104</v>
      </c>
      <c r="B56" s="26"/>
      <c r="C56" s="41"/>
      <c r="D56" s="42">
        <f>SUM(B55:L55)</f>
        <v>288558</v>
      </c>
      <c r="E56" s="27"/>
      <c r="F56" s="27"/>
      <c r="G56" s="27"/>
      <c r="H56" s="27"/>
      <c r="I56" s="27"/>
      <c r="J56" s="27"/>
      <c r="K56" s="27"/>
      <c r="L56" s="27"/>
    </row>
  </sheetData>
  <sheetProtection sheet="1" objects="1" scenarios="1"/>
  <mergeCells count="3">
    <mergeCell ref="C22:E22"/>
    <mergeCell ref="C32:F32"/>
    <mergeCell ref="C33:F3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0" t="s">
        <v>0</v>
      </c>
      <c r="C1" s="64" t="s">
        <v>31</v>
      </c>
      <c r="D1" s="64"/>
      <c r="E1" s="64"/>
      <c r="F1" s="64"/>
      <c r="G1" s="64"/>
    </row>
    <row r="2" spans="1:7" ht="12.75">
      <c r="A2" t="s">
        <v>29</v>
      </c>
      <c r="B2" s="9">
        <v>30</v>
      </c>
      <c r="C2" s="63"/>
      <c r="D2" s="63"/>
      <c r="E2" s="63"/>
      <c r="F2" s="63"/>
      <c r="G2" s="63"/>
    </row>
    <row r="3" spans="1:7" ht="12.75">
      <c r="A3" t="s">
        <v>89</v>
      </c>
      <c r="B3" s="12">
        <v>6.04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181.2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14.1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20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5.5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43.1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9.5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8.35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11.28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3.24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121.07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4.56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13.47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7.67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34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59.7</v>
      </c>
      <c r="C25" s="63"/>
      <c r="D25" s="63"/>
      <c r="E25" s="63"/>
      <c r="F25" s="63"/>
      <c r="G25" s="63"/>
    </row>
    <row r="26" spans="2:7" ht="12.75" customHeight="1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180.76999999999998</v>
      </c>
      <c r="C27" s="63"/>
      <c r="D27" s="63"/>
      <c r="E27" s="63"/>
      <c r="F27" s="63"/>
      <c r="G27" s="63"/>
    </row>
    <row r="28" spans="2:7" ht="12.75" customHeight="1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0.4300000000000068</v>
      </c>
      <c r="C29" s="63"/>
      <c r="D29" s="63"/>
      <c r="E29" s="63"/>
      <c r="F29" s="63"/>
      <c r="G29" s="63"/>
    </row>
    <row r="30" spans="2:7" ht="12.75" customHeight="1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4.035666666666667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1.99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6.025666666666666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C2:G2"/>
    <mergeCell ref="C3:G3"/>
    <mergeCell ref="C4:G4"/>
    <mergeCell ref="C5:G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64" t="s">
        <v>31</v>
      </c>
      <c r="D1" s="64"/>
      <c r="E1" s="64"/>
      <c r="F1" s="64"/>
      <c r="G1" s="64"/>
    </row>
    <row r="2" spans="1:7" ht="12.75">
      <c r="A2" t="s">
        <v>29</v>
      </c>
      <c r="B2" s="9">
        <v>30</v>
      </c>
      <c r="C2" s="63"/>
      <c r="D2" s="63"/>
      <c r="E2" s="63"/>
      <c r="F2" s="63"/>
      <c r="G2" s="63"/>
    </row>
    <row r="3" spans="1:7" ht="12.75">
      <c r="A3" t="s">
        <v>89</v>
      </c>
      <c r="B3" s="12">
        <v>7.48</v>
      </c>
      <c r="C3" s="63" t="s">
        <v>138</v>
      </c>
      <c r="D3" s="63"/>
      <c r="E3" s="63"/>
      <c r="F3" s="63"/>
      <c r="G3" s="63"/>
    </row>
    <row r="4" spans="1:7" ht="12.75">
      <c r="A4" t="s">
        <v>28</v>
      </c>
      <c r="B4" s="2">
        <f>B2*B3</f>
        <v>224.4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15.38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20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5.5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43.1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10.2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8.35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11.28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3.29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123.10000000000001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4.56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13.47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7.67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34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59.7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182.8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41.599999999999994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4.1033333333333335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1.99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6.093333333333334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4" sqref="C4:G4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52</v>
      </c>
      <c r="C2" s="63"/>
      <c r="D2" s="63"/>
      <c r="E2" s="63"/>
      <c r="F2" s="63"/>
      <c r="G2" s="63"/>
    </row>
    <row r="3" spans="1:7" ht="12.75">
      <c r="A3" t="s">
        <v>89</v>
      </c>
      <c r="B3" s="12">
        <v>4.19</v>
      </c>
      <c r="C3" s="63" t="s">
        <v>139</v>
      </c>
      <c r="D3" s="63"/>
      <c r="E3" s="63"/>
      <c r="F3" s="63"/>
      <c r="G3" s="63"/>
    </row>
    <row r="4" spans="1:7" ht="12.75">
      <c r="A4" t="s">
        <v>28</v>
      </c>
      <c r="B4" s="2">
        <f>B2*B3</f>
        <v>217.88000000000002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11.4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16.5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1.5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48.1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6.3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9.91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12.42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3.08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115.21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5.16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15.36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9.02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34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63.54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178.75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39.130000000000024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2.215576923076923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1.221923076923077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3.4375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77</v>
      </c>
      <c r="C2" s="63"/>
      <c r="D2" s="63"/>
      <c r="E2" s="63"/>
      <c r="F2" s="63"/>
      <c r="G2" s="63"/>
    </row>
    <row r="3" spans="1:7" ht="12.75">
      <c r="A3" t="s">
        <v>89</v>
      </c>
      <c r="B3" s="12">
        <v>3.41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262.57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52.39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17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63.35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30.7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12.62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14.3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15.4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5.82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217.58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6.23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21.31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12.02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34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73.56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291.14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-28.569999999999993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2.825714285714286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0.9553246753246754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3.781038961038961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25</v>
      </c>
      <c r="C2" s="63"/>
      <c r="D2" s="63"/>
      <c r="E2" s="63"/>
      <c r="F2" s="63"/>
      <c r="G2" s="63"/>
    </row>
    <row r="3" spans="1:7" ht="12.75">
      <c r="A3" t="s">
        <v>89</v>
      </c>
      <c r="B3" s="12">
        <v>8.13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203.25000000000003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46.56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17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6.22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14.7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8.2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11.07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3.02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112.77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4.49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13.66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7.58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34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59.73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172.5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30.75000000000003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4.5108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2.3891999999999998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6.9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1280</v>
      </c>
      <c r="C2" s="63"/>
      <c r="D2" s="63"/>
      <c r="E2" s="63"/>
      <c r="F2" s="63"/>
      <c r="G2" s="63"/>
    </row>
    <row r="3" spans="1:7" ht="12.75">
      <c r="A3" t="s">
        <v>30</v>
      </c>
      <c r="B3" s="10">
        <v>0.24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307.2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42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33.3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27.73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18.8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11.99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14.83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9.75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4.36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162.76000000000002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5.4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18.98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10.72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34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69.1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231.86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75.33999999999997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39</v>
      </c>
      <c r="C31" s="63"/>
      <c r="D31" s="63"/>
      <c r="E31" s="63"/>
      <c r="F31" s="63"/>
      <c r="G31" s="63"/>
    </row>
    <row r="32" spans="1:7" ht="12.75">
      <c r="A32" s="1" t="s">
        <v>22</v>
      </c>
      <c r="B32" s="13">
        <f>B18/B2</f>
        <v>0.12715625000000003</v>
      </c>
      <c r="C32" s="63"/>
      <c r="D32" s="63"/>
      <c r="E32" s="63"/>
      <c r="F32" s="63"/>
      <c r="G32" s="63"/>
    </row>
    <row r="33" spans="1:7" ht="12.75">
      <c r="A33" t="s">
        <v>23</v>
      </c>
      <c r="B33" s="13">
        <f>B25/B2</f>
        <v>0.053984374999999994</v>
      </c>
      <c r="C33" s="63"/>
      <c r="D33" s="63"/>
      <c r="E33" s="63"/>
      <c r="F33" s="63"/>
      <c r="G33" s="63"/>
    </row>
    <row r="34" spans="1:7" ht="12.75">
      <c r="A34" t="s">
        <v>27</v>
      </c>
      <c r="B34" s="13">
        <f>B27/B2</f>
        <v>0.181140625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1260</v>
      </c>
      <c r="C2" s="63"/>
      <c r="D2" s="63"/>
      <c r="E2" s="63"/>
      <c r="F2" s="63"/>
      <c r="G2" s="63"/>
    </row>
    <row r="3" spans="1:7" ht="12.75">
      <c r="A3" t="s">
        <v>89</v>
      </c>
      <c r="B3" s="10">
        <v>0.156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196.56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23.54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27.5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6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33.33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16.8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9.88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12.02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2.52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11.75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3.94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147.28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5.24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16.2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9.65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34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65.09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212.37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-15.810000000000002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39</v>
      </c>
      <c r="C31" s="63"/>
      <c r="D31" s="63"/>
      <c r="E31" s="63"/>
      <c r="F31" s="63"/>
      <c r="G31" s="63"/>
    </row>
    <row r="32" spans="1:7" ht="12.75">
      <c r="A32" s="1" t="s">
        <v>22</v>
      </c>
      <c r="B32" s="13">
        <f>B18/B2</f>
        <v>0.11688888888888889</v>
      </c>
      <c r="C32" s="63"/>
      <c r="D32" s="63"/>
      <c r="E32" s="63"/>
      <c r="F32" s="63"/>
      <c r="G32" s="63"/>
    </row>
    <row r="33" spans="1:7" ht="12.75">
      <c r="A33" t="s">
        <v>23</v>
      </c>
      <c r="B33" s="13">
        <f>B25/B2</f>
        <v>0.05165873015873016</v>
      </c>
      <c r="C33" s="63"/>
      <c r="D33" s="63"/>
      <c r="E33" s="63"/>
      <c r="F33" s="63"/>
      <c r="G33" s="63"/>
    </row>
    <row r="34" spans="1:7" ht="12.75">
      <c r="A34" t="s">
        <v>27</v>
      </c>
      <c r="B34" s="13">
        <f>B27/B2</f>
        <v>0.16854761904761906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2006-12-22T20:34:15Z</cp:lastPrinted>
  <dcterms:created xsi:type="dcterms:W3CDTF">2005-01-10T15:34:54Z</dcterms:created>
  <dcterms:modified xsi:type="dcterms:W3CDTF">2008-12-19T22:06:28Z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