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Sheet1" sheetId="19" r:id="rId19"/>
  </sheets>
  <definedNames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<sst xmlns="http://schemas.openxmlformats.org/spreadsheetml/2006/main" count="656" uniqueCount="163">
  <si>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</si>
  <si>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</si>
  <si>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</si>
  <si>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</si>
  <si>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</si>
  <si>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</si>
  <si>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</si>
  <si>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</si>
  <si>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</si>
  <si>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</si>
  <si>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</si>
  <si>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</si>
  <si>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</si>
  <si>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</si>
  <si>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</si>
  <si>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</si>
  <si>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</si>
  <si>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</si>
  <si>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</si>
  <si>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</si>
  <si>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</si>
  <si>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</si>
  <si>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</si>
  <si>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</si>
  <si>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</si>
  <si>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</si>
  <si>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</si>
  <si>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</si>
  <si>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</si>
  <si>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</si>
  <si>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</si>
  <si>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</si>
  <si>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</si>
  <si>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</si>
  <si>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</si>
  <si>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</si>
  <si>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</si>
  <si>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</si>
  <si>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</si>
  <si>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</si>
  <si>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</si>
  <si>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</si>
  <si>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</si>
  <si>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</si>
  <si>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</si>
  <si>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</si>
  <si>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</si>
  <si>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</si>
  <si>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</si>
  <si>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</si>
  <si>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</si>
  <si>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</si>
  <si>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</si>
  <si>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</si>
  <si>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</si>
  <si>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</si>
  <si>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</si>
  <si>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</si>
  <si>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</si>
  <si>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</si>
  <si>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</si>
  <si>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</si>
  <si>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</si>
  <si>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</si>
  <si>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</si>
  <si>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</si>
  <si>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</si>
  <si>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</si>
  <si>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</si>
  <si>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</si>
  <si>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</si>
  <si>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</si>
  <si>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</si>
  <si>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</si>
  <si>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</si>
  <si>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</si>
  <si>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</si>
  <si>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</si>
  <si>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</si>
  <si>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</si>
  <si>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</si>
  <si>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</si>
  <si>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</si>
  <si>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</si>
  <si>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</si>
  <si>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</si>
  <si>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</si>
  <si>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</si>
  <si>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</si>
  <si>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</si>
  <si>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</si>
  <si>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</si>
  <si>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</si>
  <si>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</si>
  <si>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</si>
  <si>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</si>
  <si>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</si>
  <si>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</si>
  <si>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</si>
  <si>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</si>
  <si>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</si>
  <si>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</si>
  <si>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</si>
  <si>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</si>
  <si>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</si>
  <si>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</si>
  <si>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</si>
  <si>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</si>
  <si>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</si>
  <si>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</si>
  <si>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</si>
  <si>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</si>
  <si>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</si>
  <si>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</si>
  <si>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</si>
  <si>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</si>
  <si>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</si>
  <si>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</si>
  <si>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</si>
  <si>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</si>
  <si>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</si>
  <si>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</si>
  <si>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</si>
  <si>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</si>
  <si>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</si>
  <si>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</si>
  <si>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</si>
  <si>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</si>
  <si>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</si>
  <si>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</si>
  <si>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</si>
  <si>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</si>
  <si>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</si>
  <si>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</si>
  <si>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</si>
  <si>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</si>
  <si>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Seed treatment and early season foliar fungicide</t>
  </si>
  <si>
    <t>Soybean aphid and/or spider mite insecticide</t>
  </si>
  <si>
    <t>Includes dessicant prior to straight cutting</t>
  </si>
  <si>
    <t>Fungicide for white mold</t>
  </si>
  <si>
    <t>Spraying for head feeding insects</t>
  </si>
  <si>
    <t>Two sprayings for head feeding insects</t>
  </si>
  <si>
    <t>Fungicide for white mold would cost about $18</t>
  </si>
  <si>
    <t>Insecticide seed treatment for flea beetles</t>
  </si>
  <si>
    <t>Name:</t>
  </si>
  <si>
    <t>Includes seed treatment for wireworn &amp; flea beetle</t>
  </si>
  <si>
    <t>Soil test, custom aerial application</t>
  </si>
  <si>
    <t>Soil test, two custom aerial applications</t>
  </si>
  <si>
    <t>Crop insurance is not available in this region</t>
  </si>
  <si>
    <t>Market</t>
  </si>
  <si>
    <t xml:space="preserve">  Market Price</t>
  </si>
  <si>
    <t>Wheat midge &amp; cereal grain aphid insect. would be $6 each</t>
  </si>
  <si>
    <t>Fungicide for rust would cost $4 plus application</t>
  </si>
  <si>
    <t>Fungicide for pasmo has shown good yield response</t>
  </si>
  <si>
    <t>Yellow pea seed cost, use $54 cost/acre for green pea seed.</t>
  </si>
  <si>
    <t>seed treatment</t>
  </si>
  <si>
    <t>inoculant, rock roller rent, soil testing</t>
  </si>
  <si>
    <t>Cost includes $8 for inoculant and fungicide seed treatment</t>
  </si>
  <si>
    <t>North Dakota 2014 Projected Crop Budgets - North East</t>
  </si>
  <si>
    <t>the whole farm cashflow.  This worksheet consists of three tables.  The first table lists the market</t>
  </si>
  <si>
    <t>Malt price, feed quality occurs about 50%, price est. is $3.35</t>
  </si>
  <si>
    <t>Yellow pea food quality. Estimate $9.25 green pea food quality</t>
  </si>
  <si>
    <t>and about $5.00 per bu. for feed quality.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</si>
</sst>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11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0" xfId="0" applyFont="1" applyAlignment="1" applyProtection="1">
      <alignment/>
      <protection locked="0"/>
    </xf>
    <xf numFmtId="0" fontId="51" fillId="0" borderId="21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76" t="s">
        <v>158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97</v>
      </c>
      <c r="B2" s="77"/>
      <c r="C2" s="77"/>
      <c r="D2" s="77"/>
      <c r="E2" s="77"/>
      <c r="F2" s="77"/>
      <c r="G2" s="77"/>
      <c r="H2" s="77"/>
      <c r="I2" s="77"/>
      <c r="J2" s="77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70" t="s">
        <v>98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99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100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101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102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103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104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105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70" t="s">
        <v>106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107</v>
      </c>
      <c r="B14" s="39"/>
      <c r="C14" s="39"/>
      <c r="D14" s="39"/>
      <c r="E14" s="39"/>
      <c r="F14" s="39"/>
      <c r="G14" s="39"/>
      <c r="H14" s="39"/>
    </row>
    <row r="15" spans="1:8" ht="12.75">
      <c r="A15" s="47" t="s">
        <v>159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108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109</v>
      </c>
      <c r="B17" s="39"/>
      <c r="C17" s="39"/>
      <c r="D17" s="39"/>
      <c r="E17" s="39"/>
      <c r="F17" s="39"/>
      <c r="G17" s="39"/>
      <c r="H17" s="39"/>
    </row>
    <row r="18" spans="1:8" ht="12.75">
      <c r="A18" s="47" t="s">
        <v>133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110</v>
      </c>
      <c r="B19" s="39"/>
      <c r="C19" s="39"/>
      <c r="E19" s="39"/>
      <c r="F19" s="39"/>
      <c r="G19" s="39"/>
      <c r="H19" s="39"/>
    </row>
    <row r="20" spans="1:8" ht="12.75">
      <c r="A20" s="17" t="s">
        <v>111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112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113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70" t="s">
        <v>114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115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116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117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118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119</v>
      </c>
      <c r="B30" s="37"/>
      <c r="C30" s="37"/>
      <c r="D30" s="37"/>
      <c r="E30" s="37"/>
      <c r="F30" s="37"/>
      <c r="G30" s="37"/>
      <c r="H30" s="37"/>
    </row>
    <row r="31" spans="1:8" ht="12.75">
      <c r="A31" s="37"/>
      <c r="B31" s="37"/>
      <c r="C31" s="37"/>
      <c r="D31" s="37"/>
      <c r="E31" s="37"/>
      <c r="F31" s="37"/>
      <c r="G31" s="37"/>
      <c r="H31" s="37"/>
    </row>
    <row r="32" spans="1:8" ht="12.75">
      <c r="A32" s="46" t="s">
        <v>127</v>
      </c>
      <c r="B32" s="37" t="s">
        <v>128</v>
      </c>
      <c r="C32" s="37"/>
      <c r="D32" s="41"/>
      <c r="E32" s="37" t="s">
        <v>129</v>
      </c>
      <c r="F32" s="37"/>
      <c r="G32" s="37"/>
      <c r="H32" s="37"/>
    </row>
    <row r="33" spans="1:11" ht="12.75">
      <c r="A33" s="37" t="s">
        <v>130</v>
      </c>
      <c r="B33" s="78" t="s">
        <v>131</v>
      </c>
      <c r="C33" s="79"/>
      <c r="D33" s="79"/>
      <c r="E33" s="79"/>
      <c r="F33" s="79"/>
      <c r="G33" s="79"/>
      <c r="H33" s="37" t="s">
        <v>132</v>
      </c>
      <c r="I33" s="37"/>
      <c r="J33" s="37"/>
      <c r="K33" s="37"/>
    </row>
    <row r="34" spans="1:11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3" t="s">
        <v>30</v>
      </c>
    </row>
    <row r="2" spans="1:3" ht="12.75">
      <c r="A2" t="s">
        <v>29</v>
      </c>
      <c r="B2" s="9">
        <v>1170</v>
      </c>
      <c r="C2" s="71"/>
    </row>
    <row r="3" spans="1:3" ht="12.75">
      <c r="A3" t="s">
        <v>150</v>
      </c>
      <c r="B3" s="10">
        <v>0.312</v>
      </c>
      <c r="C3" s="71"/>
    </row>
    <row r="4" spans="1:3" ht="12.75">
      <c r="A4" t="s">
        <v>28</v>
      </c>
      <c r="B4">
        <f>B2*B3</f>
        <v>365.04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46.55</v>
      </c>
      <c r="C7" s="74" t="s">
        <v>145</v>
      </c>
    </row>
    <row r="8" spans="1:3" ht="12.75">
      <c r="A8" s="1" t="s">
        <v>9</v>
      </c>
      <c r="B8" s="11">
        <v>28.9</v>
      </c>
      <c r="C8" s="71"/>
    </row>
    <row r="9" spans="1:3" ht="12.75">
      <c r="A9" s="1" t="s">
        <v>24</v>
      </c>
      <c r="B9" s="11">
        <v>0</v>
      </c>
      <c r="C9" s="71" t="s">
        <v>152</v>
      </c>
    </row>
    <row r="10" spans="1:3" ht="12.75">
      <c r="A10" s="1" t="s">
        <v>10</v>
      </c>
      <c r="B10" s="11">
        <v>14</v>
      </c>
      <c r="C10" s="71" t="s">
        <v>141</v>
      </c>
    </row>
    <row r="11" spans="1:3" ht="12.75">
      <c r="A11" s="1" t="s">
        <v>12</v>
      </c>
      <c r="B11" s="11">
        <v>28.35</v>
      </c>
      <c r="C11" s="71"/>
    </row>
    <row r="12" spans="1:3" ht="12.75">
      <c r="A12" s="1" t="s">
        <v>11</v>
      </c>
      <c r="B12" s="11">
        <v>27.34</v>
      </c>
      <c r="C12" s="71"/>
    </row>
    <row r="13" spans="1:3" ht="12.75">
      <c r="A13" s="1" t="s">
        <v>13</v>
      </c>
      <c r="B13" s="11">
        <v>20.52</v>
      </c>
      <c r="C13" s="71"/>
    </row>
    <row r="14" spans="1:3" ht="12.75">
      <c r="A14" s="1" t="s">
        <v>14</v>
      </c>
      <c r="B14" s="11">
        <v>18.57</v>
      </c>
      <c r="C14" s="71"/>
    </row>
    <row r="15" spans="1:3" ht="12.75">
      <c r="A15" s="1" t="s">
        <v>15</v>
      </c>
      <c r="B15" s="11">
        <v>3.51</v>
      </c>
      <c r="C15" s="71"/>
    </row>
    <row r="16" spans="1:3" ht="12.75">
      <c r="A16" s="1" t="s">
        <v>16</v>
      </c>
      <c r="B16" s="11">
        <v>17.5</v>
      </c>
      <c r="C16" s="71" t="s">
        <v>147</v>
      </c>
    </row>
    <row r="17" spans="1:3" ht="12.75">
      <c r="A17" s="1" t="s">
        <v>17</v>
      </c>
      <c r="B17" s="12">
        <v>4.36</v>
      </c>
      <c r="C17" s="71"/>
    </row>
    <row r="18" spans="1:3" ht="12.75">
      <c r="A18" t="s">
        <v>2</v>
      </c>
      <c r="B18" s="2">
        <f>SUM(B7:B17)</f>
        <v>209.6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7.62</v>
      </c>
      <c r="C21" s="71"/>
    </row>
    <row r="22" spans="1:3" ht="12.75">
      <c r="A22" s="1" t="s">
        <v>19</v>
      </c>
      <c r="B22" s="7">
        <v>22.74</v>
      </c>
      <c r="C22" s="71"/>
    </row>
    <row r="23" spans="1:3" ht="12.75">
      <c r="A23" s="1" t="s">
        <v>20</v>
      </c>
      <c r="B23" s="7">
        <v>13.92</v>
      </c>
      <c r="C23" s="71"/>
    </row>
    <row r="24" spans="1:3" ht="12.75">
      <c r="A24" s="1" t="s">
        <v>21</v>
      </c>
      <c r="B24" s="8">
        <v>55.5</v>
      </c>
      <c r="C24" s="71"/>
    </row>
    <row r="25" spans="1:3" ht="12.75">
      <c r="A25" t="s">
        <v>4</v>
      </c>
      <c r="B25" s="2">
        <f>SUM(B21:B24)</f>
        <v>99.78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309.38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55.660000000000025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0.17914529914529914</v>
      </c>
      <c r="C32" s="71"/>
    </row>
    <row r="33" spans="1:3" ht="12.75">
      <c r="A33" t="s">
        <v>23</v>
      </c>
      <c r="B33" s="13">
        <f>B25/B2</f>
        <v>0.08528205128205128</v>
      </c>
      <c r="C33" s="71"/>
    </row>
    <row r="34" spans="1:3" ht="12.75">
      <c r="A34" t="s">
        <v>27</v>
      </c>
      <c r="B34" s="13">
        <f>B27/B2</f>
        <v>0.26442735042735044</v>
      </c>
      <c r="C34" s="71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3" t="s">
        <v>30</v>
      </c>
    </row>
    <row r="2" spans="1:3" ht="12.75">
      <c r="A2" t="s">
        <v>29</v>
      </c>
      <c r="B2" s="9">
        <v>1720</v>
      </c>
      <c r="C2" s="71"/>
    </row>
    <row r="3" spans="1:3" ht="12.75">
      <c r="A3" t="s">
        <v>150</v>
      </c>
      <c r="B3" s="12">
        <v>0.2</v>
      </c>
      <c r="C3" s="71"/>
    </row>
    <row r="4" spans="1:3" ht="12.75">
      <c r="A4" t="s">
        <v>28</v>
      </c>
      <c r="B4" s="2">
        <f>B2*B3</f>
        <v>344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48.5</v>
      </c>
      <c r="C7" s="71"/>
    </row>
    <row r="8" spans="1:3" ht="12.75">
      <c r="A8" s="1" t="s">
        <v>9</v>
      </c>
      <c r="B8" s="11">
        <v>20.5</v>
      </c>
      <c r="C8" s="71"/>
    </row>
    <row r="9" spans="1:3" ht="12.75">
      <c r="A9" s="1" t="s">
        <v>24</v>
      </c>
      <c r="B9" s="11">
        <v>0</v>
      </c>
      <c r="C9" s="71" t="s">
        <v>142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80.43</v>
      </c>
      <c r="C11" s="71"/>
    </row>
    <row r="12" spans="1:3" ht="12.75">
      <c r="A12" s="1" t="s">
        <v>11</v>
      </c>
      <c r="B12" s="11">
        <v>14.81</v>
      </c>
      <c r="C12" s="71"/>
    </row>
    <row r="13" spans="1:3" ht="12.75">
      <c r="A13" s="1" t="s">
        <v>13</v>
      </c>
      <c r="B13" s="11">
        <v>17.5</v>
      </c>
      <c r="C13" s="71"/>
    </row>
    <row r="14" spans="1:3" ht="12.75">
      <c r="A14" s="1" t="s">
        <v>14</v>
      </c>
      <c r="B14" s="11">
        <v>17.04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4.26</v>
      </c>
      <c r="C17" s="71"/>
    </row>
    <row r="18" spans="1:3" ht="12.75">
      <c r="A18" t="s">
        <v>2</v>
      </c>
      <c r="B18" s="2">
        <f>SUM(B7:B17)</f>
        <v>204.54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6.95</v>
      </c>
      <c r="C21" s="71"/>
    </row>
    <row r="22" spans="1:3" ht="12.75">
      <c r="A22" s="1" t="s">
        <v>19</v>
      </c>
      <c r="B22" s="7">
        <v>20.21</v>
      </c>
      <c r="C22" s="71"/>
    </row>
    <row r="23" spans="1:3" ht="12.75">
      <c r="A23" s="1" t="s">
        <v>20</v>
      </c>
      <c r="B23" s="7">
        <v>11.8</v>
      </c>
      <c r="C23" s="71"/>
    </row>
    <row r="24" spans="1:3" ht="12.75">
      <c r="A24" s="1" t="s">
        <v>21</v>
      </c>
      <c r="B24" s="8">
        <v>55.5</v>
      </c>
      <c r="C24" s="71"/>
    </row>
    <row r="25" spans="1:3" ht="12.75">
      <c r="A25" t="s">
        <v>4</v>
      </c>
      <c r="B25" s="2">
        <f>SUM(B21:B24)</f>
        <v>94.46000000000001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299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45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0.11891860465116279</v>
      </c>
      <c r="C32" s="71"/>
    </row>
    <row r="33" spans="1:3" ht="12.75">
      <c r="A33" t="s">
        <v>23</v>
      </c>
      <c r="B33" s="13">
        <f>B25/B2</f>
        <v>0.05491860465116279</v>
      </c>
      <c r="C33" s="71"/>
    </row>
    <row r="34" spans="1:3" ht="12.75">
      <c r="A34" t="s">
        <v>27</v>
      </c>
      <c r="B34" s="13">
        <f>B27/B2</f>
        <v>0.17383720930232557</v>
      </c>
      <c r="C34" s="71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3" t="s">
        <v>30</v>
      </c>
    </row>
    <row r="2" spans="1:3" ht="12.75">
      <c r="A2" t="s">
        <v>29</v>
      </c>
      <c r="B2" s="9">
        <v>22</v>
      </c>
      <c r="C2" s="71"/>
    </row>
    <row r="3" spans="1:3" ht="12.75">
      <c r="A3" t="s">
        <v>150</v>
      </c>
      <c r="B3" s="10">
        <v>13.09</v>
      </c>
      <c r="C3" s="71"/>
    </row>
    <row r="4" spans="1:3" ht="12.75">
      <c r="A4" t="s">
        <v>28</v>
      </c>
      <c r="B4">
        <f>B2*B3</f>
        <v>287.98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15.2</v>
      </c>
      <c r="C7" s="71"/>
    </row>
    <row r="8" spans="1:3" ht="12.75">
      <c r="A8" s="1" t="s">
        <v>9</v>
      </c>
      <c r="B8" s="11">
        <v>19.6</v>
      </c>
      <c r="C8" s="71"/>
    </row>
    <row r="9" spans="1:3" ht="12.75">
      <c r="A9" s="1" t="s">
        <v>24</v>
      </c>
      <c r="B9" s="11">
        <v>0</v>
      </c>
      <c r="C9" s="71" t="s">
        <v>153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32.62</v>
      </c>
      <c r="C11" s="71"/>
    </row>
    <row r="12" spans="1:3" ht="12.75">
      <c r="A12" s="1" t="s">
        <v>11</v>
      </c>
      <c r="B12" s="11">
        <v>11.21</v>
      </c>
      <c r="C12" s="71"/>
    </row>
    <row r="13" spans="1:3" ht="12.75">
      <c r="A13" s="1" t="s">
        <v>13</v>
      </c>
      <c r="B13" s="11">
        <v>19.17</v>
      </c>
      <c r="C13" s="71"/>
    </row>
    <row r="14" spans="1:3" ht="12.75">
      <c r="A14" s="1" t="s">
        <v>14</v>
      </c>
      <c r="B14" s="11">
        <v>18.44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2.5</v>
      </c>
      <c r="C17" s="71"/>
    </row>
    <row r="18" spans="1:3" ht="12.75">
      <c r="A18" t="s">
        <v>2</v>
      </c>
      <c r="B18" s="2">
        <f>SUM(B7:B17)</f>
        <v>120.24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7.23</v>
      </c>
      <c r="C21" s="71"/>
    </row>
    <row r="22" spans="1:3" ht="12.75">
      <c r="A22" s="1" t="s">
        <v>19</v>
      </c>
      <c r="B22" s="7">
        <v>20.97</v>
      </c>
      <c r="C22" s="71"/>
    </row>
    <row r="23" spans="1:3" ht="12.75">
      <c r="A23" s="1" t="s">
        <v>20</v>
      </c>
      <c r="B23" s="7">
        <v>13.08</v>
      </c>
      <c r="C23" s="71"/>
    </row>
    <row r="24" spans="1:3" ht="12.75">
      <c r="A24" s="1" t="s">
        <v>21</v>
      </c>
      <c r="B24" s="8">
        <v>55.5</v>
      </c>
      <c r="C24" s="71"/>
    </row>
    <row r="25" spans="1:3" ht="12.75">
      <c r="A25" t="s">
        <v>4</v>
      </c>
      <c r="B25" s="2">
        <f>SUM(B21:B24)</f>
        <v>96.78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217.01999999999998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70.96000000000004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5.465454545454545</v>
      </c>
      <c r="C32" s="71"/>
    </row>
    <row r="33" spans="1:3" ht="12.75">
      <c r="A33" t="s">
        <v>23</v>
      </c>
      <c r="B33" s="2">
        <f>B25/B2</f>
        <v>4.399090909090909</v>
      </c>
      <c r="C33" s="71"/>
    </row>
    <row r="34" spans="1:3" ht="12.75">
      <c r="A34" t="s">
        <v>27</v>
      </c>
      <c r="B34" s="2">
        <f>B27/B2</f>
        <v>9.864545454545453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3" t="s">
        <v>30</v>
      </c>
    </row>
    <row r="2" spans="1:3" ht="12.75">
      <c r="A2" t="s">
        <v>29</v>
      </c>
      <c r="B2" s="9">
        <v>37</v>
      </c>
      <c r="C2" s="71"/>
    </row>
    <row r="3" spans="1:3" ht="12.75">
      <c r="A3" t="s">
        <v>150</v>
      </c>
      <c r="B3" s="12">
        <v>7.2</v>
      </c>
      <c r="C3" s="74" t="s">
        <v>161</v>
      </c>
    </row>
    <row r="4" spans="1:3" ht="12.75">
      <c r="A4" t="s">
        <v>28</v>
      </c>
      <c r="B4" s="2">
        <f>B2*B3</f>
        <v>266.40000000000003</v>
      </c>
      <c r="C4" s="74" t="s">
        <v>162</v>
      </c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42</v>
      </c>
      <c r="C7" s="71" t="s">
        <v>154</v>
      </c>
    </row>
    <row r="8" spans="1:3" ht="12.75">
      <c r="A8" s="1" t="s">
        <v>9</v>
      </c>
      <c r="B8" s="11">
        <v>27.8</v>
      </c>
      <c r="C8" s="71"/>
    </row>
    <row r="9" spans="1:3" ht="12.75">
      <c r="A9" s="1" t="s">
        <v>24</v>
      </c>
      <c r="B9" s="11">
        <v>1.5</v>
      </c>
      <c r="C9" s="71" t="s">
        <v>155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12.73</v>
      </c>
      <c r="C11" s="71"/>
    </row>
    <row r="12" spans="1:3" ht="12.75">
      <c r="A12" s="1" t="s">
        <v>11</v>
      </c>
      <c r="B12" s="11">
        <v>10.61</v>
      </c>
      <c r="C12" s="71"/>
    </row>
    <row r="13" spans="1:3" ht="12.75">
      <c r="A13" s="1" t="s">
        <v>13</v>
      </c>
      <c r="B13" s="11">
        <v>20.62</v>
      </c>
      <c r="C13" s="71"/>
    </row>
    <row r="14" spans="1:3" ht="12.75">
      <c r="A14" s="1" t="s">
        <v>14</v>
      </c>
      <c r="B14" s="11">
        <v>19.92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9.25</v>
      </c>
      <c r="C16" s="71" t="s">
        <v>156</v>
      </c>
    </row>
    <row r="17" spans="1:3" ht="12.75">
      <c r="A17" s="1" t="s">
        <v>17</v>
      </c>
      <c r="B17" s="12">
        <v>3.07</v>
      </c>
      <c r="C17" s="71"/>
    </row>
    <row r="18" spans="1:3" ht="12.75">
      <c r="A18" t="s">
        <v>2</v>
      </c>
      <c r="B18" s="2">
        <f>SUM(B7:B17)</f>
        <v>147.5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7.44</v>
      </c>
      <c r="C21" s="71"/>
    </row>
    <row r="22" spans="1:3" ht="12.75">
      <c r="A22" s="1" t="s">
        <v>19</v>
      </c>
      <c r="B22" s="7">
        <v>23.39</v>
      </c>
      <c r="C22" s="71"/>
    </row>
    <row r="23" spans="1:3" ht="12.75">
      <c r="A23" s="1" t="s">
        <v>20</v>
      </c>
      <c r="B23" s="7">
        <v>13.29</v>
      </c>
      <c r="C23" s="71"/>
    </row>
    <row r="24" spans="1:3" ht="12.75">
      <c r="A24" s="1" t="s">
        <v>21</v>
      </c>
      <c r="B24" s="8">
        <v>55.5</v>
      </c>
      <c r="C24" s="71"/>
    </row>
    <row r="25" spans="1:3" ht="12.75">
      <c r="A25" t="s">
        <v>4</v>
      </c>
      <c r="B25" s="2">
        <f>SUM(B21:B24)</f>
        <v>99.62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247.12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19.28000000000003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3.9864864864864864</v>
      </c>
      <c r="C32" s="71"/>
    </row>
    <row r="33" spans="1:3" ht="12.75">
      <c r="A33" t="s">
        <v>23</v>
      </c>
      <c r="B33" s="2">
        <f>B25/B2</f>
        <v>2.6924324324324327</v>
      </c>
      <c r="C33" s="71"/>
    </row>
    <row r="34" spans="1:3" ht="12.75">
      <c r="A34" t="s">
        <v>27</v>
      </c>
      <c r="B34" s="2">
        <f>B27/B2</f>
        <v>6.678918918918919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3" t="s">
        <v>30</v>
      </c>
    </row>
    <row r="2" spans="1:3" ht="12.75">
      <c r="A2" t="s">
        <v>29</v>
      </c>
      <c r="B2" s="9">
        <v>69</v>
      </c>
      <c r="C2" s="71"/>
    </row>
    <row r="3" spans="1:3" ht="12.75">
      <c r="A3" t="s">
        <v>150</v>
      </c>
      <c r="B3" s="12">
        <v>3</v>
      </c>
      <c r="C3" s="71"/>
    </row>
    <row r="4" spans="1:3" ht="12.75">
      <c r="A4" t="s">
        <v>28</v>
      </c>
      <c r="B4" s="2">
        <f>B2*B3</f>
        <v>207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14</v>
      </c>
      <c r="C7" s="71"/>
    </row>
    <row r="8" spans="1:3" ht="12.75">
      <c r="A8" s="1" t="s">
        <v>9</v>
      </c>
      <c r="B8" s="11">
        <v>5.2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52.99</v>
      </c>
      <c r="C11" s="71"/>
    </row>
    <row r="12" spans="1:3" ht="12.75">
      <c r="A12" s="1" t="s">
        <v>11</v>
      </c>
      <c r="B12" s="11">
        <v>11.83</v>
      </c>
      <c r="C12" s="71"/>
    </row>
    <row r="13" spans="1:3" ht="12.75">
      <c r="A13" s="1" t="s">
        <v>13</v>
      </c>
      <c r="B13" s="11">
        <v>23.11</v>
      </c>
      <c r="C13" s="71"/>
    </row>
    <row r="14" spans="1:3" ht="12.75">
      <c r="A14" s="1" t="s">
        <v>14</v>
      </c>
      <c r="B14" s="11">
        <v>19.58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2.72</v>
      </c>
      <c r="C17" s="71"/>
    </row>
    <row r="18" spans="1:3" ht="12.75">
      <c r="A18" t="s">
        <v>2</v>
      </c>
      <c r="B18" s="2">
        <f>SUM(B7:B17)</f>
        <v>130.92999999999998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7.93</v>
      </c>
      <c r="C21" s="71"/>
    </row>
    <row r="22" spans="1:3" ht="12.75">
      <c r="A22" s="1" t="s">
        <v>19</v>
      </c>
      <c r="B22" s="7">
        <v>23.4</v>
      </c>
      <c r="C22" s="71"/>
    </row>
    <row r="23" spans="1:3" ht="12.75">
      <c r="A23" s="1" t="s">
        <v>20</v>
      </c>
      <c r="B23" s="7">
        <v>13.88</v>
      </c>
      <c r="C23" s="71"/>
    </row>
    <row r="24" spans="1:3" ht="12.75">
      <c r="A24" s="1" t="s">
        <v>21</v>
      </c>
      <c r="B24" s="8">
        <v>55.5</v>
      </c>
      <c r="C24" s="71"/>
    </row>
    <row r="25" spans="1:3" ht="12.75">
      <c r="A25" t="s">
        <v>4</v>
      </c>
      <c r="B25" s="2">
        <f>SUM(B21:B24)</f>
        <v>100.71000000000001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231.64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-24.639999999999986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1.8975362318840576</v>
      </c>
      <c r="C32" s="71"/>
    </row>
    <row r="33" spans="1:3" ht="12.75">
      <c r="A33" t="s">
        <v>23</v>
      </c>
      <c r="B33" s="2">
        <f>B25/B2</f>
        <v>1.4595652173913045</v>
      </c>
      <c r="C33" s="71"/>
    </row>
    <row r="34" spans="1:3" ht="12.75">
      <c r="A34" t="s">
        <v>27</v>
      </c>
      <c r="B34" s="2">
        <f>B27/B2</f>
        <v>3.357101449275362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3" t="s">
        <v>30</v>
      </c>
    </row>
    <row r="2" spans="1:3" ht="12.75">
      <c r="A2" t="s">
        <v>29</v>
      </c>
      <c r="B2" s="9">
        <v>950</v>
      </c>
      <c r="C2" s="71"/>
    </row>
    <row r="3" spans="1:3" ht="12.75">
      <c r="A3" t="s">
        <v>150</v>
      </c>
      <c r="B3" s="75">
        <v>0.385</v>
      </c>
      <c r="C3" s="71"/>
    </row>
    <row r="4" spans="1:3" ht="12.75">
      <c r="A4" t="s">
        <v>28</v>
      </c>
      <c r="B4" s="2">
        <f>B2*B3</f>
        <v>365.75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20.4</v>
      </c>
      <c r="C7" s="71"/>
    </row>
    <row r="8" spans="1:3" ht="12.75">
      <c r="A8" s="1" t="s">
        <v>9</v>
      </c>
      <c r="B8" s="11">
        <v>13.5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6</v>
      </c>
      <c r="C10" s="71" t="s">
        <v>143</v>
      </c>
    </row>
    <row r="11" spans="1:3" ht="12.75">
      <c r="A11" s="1" t="s">
        <v>12</v>
      </c>
      <c r="B11" s="11">
        <v>33.11</v>
      </c>
      <c r="C11" s="71"/>
    </row>
    <row r="12" spans="1:3" ht="12.75">
      <c r="A12" s="1" t="s">
        <v>11</v>
      </c>
      <c r="B12" s="11">
        <v>27.76</v>
      </c>
      <c r="C12" s="71"/>
    </row>
    <row r="13" spans="1:3" ht="12.75">
      <c r="A13" s="1" t="s">
        <v>13</v>
      </c>
      <c r="B13" s="11">
        <v>18.08</v>
      </c>
      <c r="C13" s="71"/>
    </row>
    <row r="14" spans="1:3" ht="12.75">
      <c r="A14" s="1" t="s">
        <v>14</v>
      </c>
      <c r="B14" s="11">
        <v>17.85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2.94</v>
      </c>
      <c r="C17" s="71"/>
    </row>
    <row r="18" spans="1:3" ht="12.75">
      <c r="A18" t="s">
        <v>2</v>
      </c>
      <c r="B18" s="2">
        <f>SUM(B7:B17)</f>
        <v>141.14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6.97</v>
      </c>
      <c r="C21" s="71"/>
    </row>
    <row r="22" spans="1:3" ht="12.75">
      <c r="A22" s="1" t="s">
        <v>19</v>
      </c>
      <c r="B22" s="7">
        <v>20.55</v>
      </c>
      <c r="C22" s="71"/>
    </row>
    <row r="23" spans="1:3" ht="12.75">
      <c r="A23" s="1" t="s">
        <v>20</v>
      </c>
      <c r="B23" s="7">
        <v>12.37</v>
      </c>
      <c r="C23" s="71"/>
    </row>
    <row r="24" spans="1:3" ht="12.75">
      <c r="A24" s="1" t="s">
        <v>21</v>
      </c>
      <c r="B24" s="8">
        <v>55.5</v>
      </c>
      <c r="C24" s="71"/>
    </row>
    <row r="25" spans="1:3" ht="12.75">
      <c r="A25" t="s">
        <v>4</v>
      </c>
      <c r="B25" s="2">
        <f>SUM(B21:B24)</f>
        <v>95.39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236.52999999999997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129.22000000000003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0.14856842105263157</v>
      </c>
      <c r="C32" s="71"/>
    </row>
    <row r="33" spans="1:3" ht="12.75">
      <c r="A33" t="s">
        <v>23</v>
      </c>
      <c r="B33" s="13">
        <f>B25/B2</f>
        <v>0.10041052631578948</v>
      </c>
      <c r="C33" s="71"/>
    </row>
    <row r="34" spans="1:3" ht="12.75">
      <c r="A34" t="s">
        <v>27</v>
      </c>
      <c r="B34" s="13">
        <f>B27/B2</f>
        <v>0.24897894736842102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3" t="s">
        <v>30</v>
      </c>
    </row>
    <row r="2" spans="1:3" ht="12.75">
      <c r="A2" t="s">
        <v>29</v>
      </c>
      <c r="B2" s="9">
        <v>950</v>
      </c>
      <c r="C2" s="71"/>
    </row>
    <row r="3" spans="1:3" ht="12.75">
      <c r="A3" t="s">
        <v>150</v>
      </c>
      <c r="B3" s="10">
        <v>0.286</v>
      </c>
      <c r="C3" s="71"/>
    </row>
    <row r="4" spans="1:3" ht="12.75">
      <c r="A4" t="s">
        <v>28</v>
      </c>
      <c r="B4" s="2">
        <f>B2*B3</f>
        <v>271.7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33.5</v>
      </c>
      <c r="C7" s="71"/>
    </row>
    <row r="8" spans="1:3" ht="12.75">
      <c r="A8" s="1" t="s">
        <v>9</v>
      </c>
      <c r="B8" s="11">
        <v>11.4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19.28</v>
      </c>
      <c r="C11" s="71"/>
    </row>
    <row r="12" spans="1:3" ht="12.75">
      <c r="A12" s="1" t="s">
        <v>11</v>
      </c>
      <c r="B12" s="11">
        <v>0</v>
      </c>
      <c r="C12" s="71" t="s">
        <v>148</v>
      </c>
    </row>
    <row r="13" spans="1:3" ht="12.75">
      <c r="A13" s="1" t="s">
        <v>13</v>
      </c>
      <c r="B13" s="11">
        <v>21.13</v>
      </c>
      <c r="C13" s="71"/>
    </row>
    <row r="14" spans="1:3" ht="12.75">
      <c r="A14" s="1" t="s">
        <v>14</v>
      </c>
      <c r="B14" s="11">
        <v>19.5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2.26</v>
      </c>
      <c r="C17" s="71"/>
    </row>
    <row r="18" spans="1:3" ht="12.75">
      <c r="A18" t="s">
        <v>2</v>
      </c>
      <c r="B18" s="2">
        <f>SUM(B7:B17)</f>
        <v>108.57000000000001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7.38</v>
      </c>
      <c r="C21" s="71"/>
    </row>
    <row r="22" spans="1:3" ht="12.75">
      <c r="A22" s="1" t="s">
        <v>19</v>
      </c>
      <c r="B22" s="7">
        <v>22.16</v>
      </c>
      <c r="C22" s="71"/>
    </row>
    <row r="23" spans="1:3" ht="12.75">
      <c r="A23" s="1" t="s">
        <v>20</v>
      </c>
      <c r="B23" s="7">
        <v>13.6</v>
      </c>
      <c r="C23" s="71"/>
    </row>
    <row r="24" spans="1:3" ht="12.75">
      <c r="A24" s="1" t="s">
        <v>21</v>
      </c>
      <c r="B24" s="8">
        <v>55.5</v>
      </c>
      <c r="C24" s="71"/>
    </row>
    <row r="25" spans="1:3" ht="12.75">
      <c r="A25" t="s">
        <v>4</v>
      </c>
      <c r="B25" s="2">
        <f>SUM(B21:B24)</f>
        <v>98.64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207.21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64.48999999999998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0.1142842105263158</v>
      </c>
      <c r="C32" s="71"/>
    </row>
    <row r="33" spans="1:3" ht="12.75">
      <c r="A33" t="s">
        <v>23</v>
      </c>
      <c r="B33" s="13">
        <f>B25/B2</f>
        <v>0.10383157894736843</v>
      </c>
      <c r="C33" s="71"/>
    </row>
    <row r="34" spans="1:3" ht="12.75">
      <c r="A34" t="s">
        <v>27</v>
      </c>
      <c r="B34" s="13">
        <f>B27/B2</f>
        <v>0.2181157894736842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3" t="s">
        <v>0</v>
      </c>
      <c r="C1" s="73" t="s">
        <v>30</v>
      </c>
    </row>
    <row r="2" spans="1:3" ht="12.75">
      <c r="A2" t="s">
        <v>29</v>
      </c>
      <c r="B2" s="9">
        <v>1600</v>
      </c>
      <c r="C2" s="71"/>
    </row>
    <row r="3" spans="1:3" ht="12.75">
      <c r="A3" t="s">
        <v>150</v>
      </c>
      <c r="B3" s="10">
        <v>0.09</v>
      </c>
      <c r="C3" s="71"/>
    </row>
    <row r="4" spans="1:3" ht="12.75">
      <c r="A4" t="s">
        <v>28</v>
      </c>
      <c r="B4" s="2">
        <f>B2*B3</f>
        <v>144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9.5</v>
      </c>
      <c r="C7" s="71"/>
    </row>
    <row r="8" spans="1:3" ht="12.75">
      <c r="A8" s="1" t="s">
        <v>9</v>
      </c>
      <c r="B8" s="11">
        <v>3.1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27.02</v>
      </c>
      <c r="C11" s="71"/>
    </row>
    <row r="12" spans="1:3" ht="12.75">
      <c r="A12" s="1" t="s">
        <v>11</v>
      </c>
      <c r="B12" s="11">
        <v>0</v>
      </c>
      <c r="C12" s="71"/>
    </row>
    <row r="13" spans="1:3" ht="12.75">
      <c r="A13" s="1" t="s">
        <v>13</v>
      </c>
      <c r="B13" s="11">
        <v>20.29</v>
      </c>
      <c r="C13" s="71"/>
    </row>
    <row r="14" spans="1:3" ht="12.75">
      <c r="A14" s="1" t="s">
        <v>14</v>
      </c>
      <c r="B14" s="11">
        <v>18.59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1.7</v>
      </c>
      <c r="C17" s="71"/>
    </row>
    <row r="18" spans="1:3" ht="12.75">
      <c r="A18" t="s">
        <v>2</v>
      </c>
      <c r="B18" s="2">
        <f>SUM(B7:B17)</f>
        <v>81.7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7.29</v>
      </c>
      <c r="C21" s="71"/>
    </row>
    <row r="22" spans="1:3" ht="12.75">
      <c r="A22" s="1" t="s">
        <v>19</v>
      </c>
      <c r="B22" s="7">
        <v>21.63</v>
      </c>
      <c r="C22" s="71"/>
    </row>
    <row r="23" spans="1:3" ht="12.75">
      <c r="A23" s="1" t="s">
        <v>20</v>
      </c>
      <c r="B23" s="7">
        <v>12.94</v>
      </c>
      <c r="C23" s="71"/>
    </row>
    <row r="24" spans="1:3" ht="12.75">
      <c r="A24" s="1" t="s">
        <v>21</v>
      </c>
      <c r="B24" s="8">
        <v>55.5</v>
      </c>
      <c r="C24" s="71"/>
    </row>
    <row r="25" spans="1:3" ht="12.75">
      <c r="A25" t="s">
        <v>4</v>
      </c>
      <c r="B25" s="2">
        <f>SUM(B21:B24)</f>
        <v>97.36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179.06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-35.06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13">
        <f>B18/B2</f>
        <v>0.051062500000000004</v>
      </c>
      <c r="C32" s="71"/>
    </row>
    <row r="33" spans="1:3" ht="12.75">
      <c r="A33" t="s">
        <v>23</v>
      </c>
      <c r="B33" s="13">
        <f>B25/B2</f>
        <v>0.06085</v>
      </c>
      <c r="C33" s="71"/>
    </row>
    <row r="34" spans="1:3" ht="12.75">
      <c r="A34" t="s">
        <v>27</v>
      </c>
      <c r="B34" s="13">
        <f>B27/B2</f>
        <v>0.1119125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3" t="s">
        <v>0</v>
      </c>
      <c r="C1" s="73" t="s">
        <v>30</v>
      </c>
    </row>
    <row r="2" spans="1:3" ht="12.75">
      <c r="A2" t="s">
        <v>29</v>
      </c>
      <c r="B2" s="9">
        <v>52</v>
      </c>
      <c r="C2" s="71"/>
    </row>
    <row r="3" spans="1:3" ht="12.75">
      <c r="A3" t="s">
        <v>150</v>
      </c>
      <c r="B3" s="10">
        <v>6.12</v>
      </c>
      <c r="C3" s="71"/>
    </row>
    <row r="4" spans="1:3" ht="12.75">
      <c r="A4" t="s">
        <v>28</v>
      </c>
      <c r="B4">
        <f>B2*B3</f>
        <v>318.24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13.8</v>
      </c>
      <c r="C7" s="71"/>
    </row>
    <row r="8" spans="1:3" ht="12.75">
      <c r="A8" s="1" t="s">
        <v>9</v>
      </c>
      <c r="B8" s="11">
        <v>23.7</v>
      </c>
      <c r="C8" s="71"/>
    </row>
    <row r="9" spans="1:3" ht="12.75">
      <c r="A9" s="1" t="s">
        <v>24</v>
      </c>
      <c r="B9" s="11">
        <v>9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81.09</v>
      </c>
      <c r="C11" s="71"/>
    </row>
    <row r="12" spans="1:3" ht="12.75">
      <c r="A12" s="1" t="s">
        <v>11</v>
      </c>
      <c r="B12" s="11">
        <v>19.33</v>
      </c>
      <c r="C12" s="71"/>
    </row>
    <row r="13" spans="1:3" ht="12.75">
      <c r="A13" s="1" t="s">
        <v>13</v>
      </c>
      <c r="B13" s="11">
        <v>16.24</v>
      </c>
      <c r="C13" s="71"/>
    </row>
    <row r="14" spans="1:3" ht="12.75">
      <c r="A14" s="1" t="s">
        <v>14</v>
      </c>
      <c r="B14" s="11">
        <v>16.4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7.5</v>
      </c>
      <c r="C16" s="71"/>
    </row>
    <row r="17" spans="1:3" ht="12.75">
      <c r="A17" s="1" t="s">
        <v>17</v>
      </c>
      <c r="B17" s="12">
        <v>3.98</v>
      </c>
      <c r="C17" s="71"/>
    </row>
    <row r="18" spans="1:3" ht="12.75">
      <c r="A18" t="s">
        <v>2</v>
      </c>
      <c r="B18" s="2">
        <f>SUM(B7:B17)</f>
        <v>191.04000000000002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6.7</v>
      </c>
      <c r="C21" s="71"/>
    </row>
    <row r="22" spans="1:3" ht="12.75">
      <c r="A22" s="1" t="s">
        <v>19</v>
      </c>
      <c r="B22" s="7">
        <v>18.9</v>
      </c>
      <c r="C22" s="71"/>
    </row>
    <row r="23" spans="1:3" ht="12.75">
      <c r="A23" s="1" t="s">
        <v>20</v>
      </c>
      <c r="B23" s="7">
        <v>10.35</v>
      </c>
      <c r="C23" s="71"/>
    </row>
    <row r="24" spans="1:3" ht="12.75">
      <c r="A24" s="1" t="s">
        <v>21</v>
      </c>
      <c r="B24" s="8">
        <v>55.5</v>
      </c>
      <c r="C24" s="71"/>
    </row>
    <row r="25" spans="1:3" ht="12.75">
      <c r="A25" t="s">
        <v>4</v>
      </c>
      <c r="B25" s="2">
        <f>SUM(B21:B24)</f>
        <v>91.44999999999999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282.49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35.75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3.673846153846154</v>
      </c>
      <c r="C32" s="71"/>
    </row>
    <row r="33" spans="1:3" ht="12.75">
      <c r="A33" t="s">
        <v>23</v>
      </c>
      <c r="B33" s="2">
        <f>B25/B2</f>
        <v>1.758653846153846</v>
      </c>
      <c r="C33" s="71"/>
    </row>
    <row r="34" spans="1:3" ht="12.75">
      <c r="A34" t="s">
        <v>27</v>
      </c>
      <c r="B34" s="2">
        <f>B27/B2</f>
        <v>5.4325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48"/>
      <c r="B1" s="49" t="s">
        <v>149</v>
      </c>
      <c r="C1" s="49" t="s">
        <v>65</v>
      </c>
      <c r="D1" s="49" t="s">
        <v>120</v>
      </c>
      <c r="E1" s="68" t="s">
        <v>73</v>
      </c>
      <c r="F1" s="49" t="s">
        <v>77</v>
      </c>
      <c r="G1" s="49" t="s">
        <v>78</v>
      </c>
      <c r="H1" s="50" t="s">
        <v>68</v>
      </c>
    </row>
    <row r="2" spans="1:8" ht="12.75">
      <c r="A2" s="51" t="s">
        <v>63</v>
      </c>
      <c r="B2" s="15" t="s">
        <v>64</v>
      </c>
      <c r="C2" s="15" t="s">
        <v>66</v>
      </c>
      <c r="D2" s="42" t="s">
        <v>121</v>
      </c>
      <c r="E2" s="69" t="s">
        <v>74</v>
      </c>
      <c r="F2" s="15" t="s">
        <v>74</v>
      </c>
      <c r="G2" s="15" t="s">
        <v>74</v>
      </c>
      <c r="H2" s="52" t="s">
        <v>67</v>
      </c>
    </row>
    <row r="3" spans="1:8" ht="12.75">
      <c r="A3" s="53" t="s">
        <v>50</v>
      </c>
      <c r="B3" s="43">
        <f>HRSW!B4</f>
        <v>307.35</v>
      </c>
      <c r="C3" s="43">
        <f>HRSW!B18</f>
        <v>177.85999999999999</v>
      </c>
      <c r="D3" s="16">
        <f>B3-C3</f>
        <v>129.49000000000004</v>
      </c>
      <c r="E3" s="18">
        <v>600</v>
      </c>
      <c r="F3" s="19">
        <f aca="true" t="shared" si="0" ref="F3:F18">B3*E3</f>
        <v>184410</v>
      </c>
      <c r="G3" s="19">
        <f aca="true" t="shared" si="1" ref="G3:G18">E3*C3</f>
        <v>106715.99999999999</v>
      </c>
      <c r="H3" s="30">
        <f>F3-G3</f>
        <v>77694.00000000001</v>
      </c>
    </row>
    <row r="4" spans="1:8" ht="12.75">
      <c r="A4" s="53" t="s">
        <v>51</v>
      </c>
      <c r="B4" s="43">
        <f>Durum!B4</f>
        <v>284.8</v>
      </c>
      <c r="C4" s="43">
        <f>Durum!B18</f>
        <v>168.84</v>
      </c>
      <c r="D4" s="16">
        <f aca="true" t="shared" si="2" ref="D4:D18">B4-C4</f>
        <v>115.96000000000001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8">F4-G4</f>
        <v>0</v>
      </c>
    </row>
    <row r="5" spans="1:8" ht="12.75">
      <c r="A5" s="53" t="s">
        <v>52</v>
      </c>
      <c r="B5" s="43">
        <f>Barley!B4</f>
        <v>327.68</v>
      </c>
      <c r="C5" s="43">
        <f>Barley!B18</f>
        <v>168.85</v>
      </c>
      <c r="D5" s="16">
        <f t="shared" si="2"/>
        <v>158.83</v>
      </c>
      <c r="E5" s="18">
        <v>400</v>
      </c>
      <c r="F5" s="19">
        <f t="shared" si="0"/>
        <v>131072</v>
      </c>
      <c r="G5" s="19">
        <f t="shared" si="1"/>
        <v>67540</v>
      </c>
      <c r="H5" s="30">
        <f t="shared" si="3"/>
        <v>63532</v>
      </c>
    </row>
    <row r="6" spans="1:8" ht="12.75">
      <c r="A6" s="53" t="s">
        <v>26</v>
      </c>
      <c r="B6" s="43">
        <f>Corn!B4</f>
        <v>416</v>
      </c>
      <c r="C6" s="43">
        <f>Corn!B18</f>
        <v>312.79999999999995</v>
      </c>
      <c r="D6" s="16">
        <f t="shared" si="2"/>
        <v>103.20000000000005</v>
      </c>
      <c r="E6" s="18">
        <v>0</v>
      </c>
      <c r="F6" s="19">
        <f t="shared" si="0"/>
        <v>0</v>
      </c>
      <c r="G6" s="19">
        <f t="shared" si="1"/>
        <v>0</v>
      </c>
      <c r="H6" s="30">
        <f t="shared" si="3"/>
        <v>0</v>
      </c>
    </row>
    <row r="7" spans="1:8" ht="12.75">
      <c r="A7" s="53" t="s">
        <v>25</v>
      </c>
      <c r="B7" s="43">
        <f>Soyb!B4</f>
        <v>317.54999999999995</v>
      </c>
      <c r="C7" s="43">
        <f>Soyb!B18</f>
        <v>182.72999999999996</v>
      </c>
      <c r="D7" s="16">
        <f t="shared" si="2"/>
        <v>134.82</v>
      </c>
      <c r="E7" s="18">
        <v>800</v>
      </c>
      <c r="F7" s="19">
        <f t="shared" si="0"/>
        <v>254039.99999999997</v>
      </c>
      <c r="G7" s="19">
        <f t="shared" si="1"/>
        <v>146183.99999999997</v>
      </c>
      <c r="H7" s="30">
        <f t="shared" si="3"/>
        <v>107856</v>
      </c>
    </row>
    <row r="8" spans="1:8" ht="12.75">
      <c r="A8" s="53" t="s">
        <v>83</v>
      </c>
      <c r="B8" s="43">
        <f>Drybean!B4</f>
        <v>465</v>
      </c>
      <c r="C8" s="43">
        <f>Drybean!B18</f>
        <v>253.50000000000003</v>
      </c>
      <c r="D8" s="16">
        <f t="shared" si="2"/>
        <v>211.49999999999997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53" t="s">
        <v>53</v>
      </c>
      <c r="B9" s="43">
        <f>Oil_SF!B4</f>
        <v>282.74</v>
      </c>
      <c r="C9" s="43">
        <f>Oil_SF!B18</f>
        <v>172.73000000000002</v>
      </c>
      <c r="D9" s="16">
        <f t="shared" si="2"/>
        <v>110.00999999999999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3" t="s">
        <v>54</v>
      </c>
      <c r="B10" s="43">
        <f>Conf_SF!B4</f>
        <v>365.04</v>
      </c>
      <c r="C10" s="43">
        <f>Conf_SF!B18</f>
        <v>209.6</v>
      </c>
      <c r="D10" s="16">
        <f t="shared" si="2"/>
        <v>155.44000000000003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3" t="s">
        <v>55</v>
      </c>
      <c r="B11" s="43">
        <f>Canola!B4</f>
        <v>344</v>
      </c>
      <c r="C11" s="43">
        <f>Canola!B18</f>
        <v>204.54</v>
      </c>
      <c r="D11" s="16">
        <f t="shared" si="2"/>
        <v>139.46</v>
      </c>
      <c r="E11" s="18">
        <v>400</v>
      </c>
      <c r="F11" s="19">
        <f t="shared" si="0"/>
        <v>137600</v>
      </c>
      <c r="G11" s="19">
        <f t="shared" si="1"/>
        <v>81816</v>
      </c>
      <c r="H11" s="30">
        <f t="shared" si="3"/>
        <v>55784</v>
      </c>
    </row>
    <row r="12" spans="1:8" ht="12.75">
      <c r="A12" s="53" t="s">
        <v>56</v>
      </c>
      <c r="B12" s="43">
        <f>Flax!B4</f>
        <v>287.98</v>
      </c>
      <c r="C12" s="43">
        <f>Flax!B18</f>
        <v>120.24</v>
      </c>
      <c r="D12" s="16">
        <f t="shared" si="2"/>
        <v>167.74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3" t="s">
        <v>59</v>
      </c>
      <c r="B13" s="43">
        <f>Peas!B4</f>
        <v>266.40000000000003</v>
      </c>
      <c r="C13" s="43">
        <f>Peas!B18</f>
        <v>147.5</v>
      </c>
      <c r="D13" s="16">
        <f t="shared" si="2"/>
        <v>118.90000000000003</v>
      </c>
      <c r="E13" s="18">
        <v>0</v>
      </c>
      <c r="F13" s="19">
        <f t="shared" si="0"/>
        <v>0</v>
      </c>
      <c r="G13" s="19">
        <f t="shared" si="1"/>
        <v>0</v>
      </c>
      <c r="H13" s="30">
        <f t="shared" si="3"/>
        <v>0</v>
      </c>
    </row>
    <row r="14" spans="1:8" ht="12.75">
      <c r="A14" s="53" t="s">
        <v>60</v>
      </c>
      <c r="B14" s="43">
        <f>Oats!B4</f>
        <v>207</v>
      </c>
      <c r="C14" s="43">
        <f>Oats!B18</f>
        <v>130.92999999999998</v>
      </c>
      <c r="D14" s="16">
        <f t="shared" si="2"/>
        <v>76.07000000000002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3" t="s">
        <v>57</v>
      </c>
      <c r="B15" s="43">
        <f>Mustard!B4</f>
        <v>365.75</v>
      </c>
      <c r="C15" s="43">
        <f>Mustard!B18</f>
        <v>141.14</v>
      </c>
      <c r="D15" s="16">
        <f t="shared" si="2"/>
        <v>224.61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3" t="s">
        <v>58</v>
      </c>
      <c r="B16" s="43">
        <f>Buckwht!B4</f>
        <v>271.7</v>
      </c>
      <c r="C16" s="43">
        <f>Buckwht!B18</f>
        <v>108.57000000000001</v>
      </c>
      <c r="D16" s="16">
        <f t="shared" si="2"/>
        <v>163.13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3" t="s">
        <v>61</v>
      </c>
      <c r="B17" s="43">
        <f>Millet!B4</f>
        <v>144</v>
      </c>
      <c r="C17" s="43">
        <f>Millet!B18</f>
        <v>81.7</v>
      </c>
      <c r="D17" s="16">
        <f t="shared" si="2"/>
        <v>62.3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53" t="s">
        <v>62</v>
      </c>
      <c r="B18" s="43">
        <f>'Wint.Wht'!B4</f>
        <v>318.24</v>
      </c>
      <c r="C18" s="43">
        <f>'Wint.Wht'!B18</f>
        <v>191.04000000000002</v>
      </c>
      <c r="D18" s="44">
        <f t="shared" si="2"/>
        <v>127.19999999999999</v>
      </c>
      <c r="E18" s="18">
        <v>0</v>
      </c>
      <c r="F18" s="19">
        <f t="shared" si="0"/>
        <v>0</v>
      </c>
      <c r="G18" s="19">
        <f t="shared" si="1"/>
        <v>0</v>
      </c>
      <c r="H18" s="30">
        <f t="shared" si="3"/>
        <v>0</v>
      </c>
    </row>
    <row r="19" spans="1:8" ht="12.75">
      <c r="A19" s="33" t="s">
        <v>79</v>
      </c>
      <c r="B19" s="14"/>
      <c r="C19" s="14"/>
      <c r="D19" s="14"/>
      <c r="E19" s="20">
        <f>SUM(E3:E18)</f>
        <v>2200</v>
      </c>
      <c r="F19" s="20">
        <f>SUM(F3:F18)</f>
        <v>707122</v>
      </c>
      <c r="G19" s="20">
        <f>SUM(G3:G18)</f>
        <v>402256</v>
      </c>
      <c r="H19" s="34">
        <f>SUM(H3:H18)</f>
        <v>304866</v>
      </c>
    </row>
    <row r="20" spans="1:7" ht="12.75">
      <c r="A20" s="4"/>
      <c r="B20" s="4"/>
      <c r="C20" s="4"/>
      <c r="D20" s="4"/>
      <c r="E20" s="16"/>
      <c r="F20" s="16"/>
      <c r="G20" s="16"/>
    </row>
    <row r="21" spans="1:8" ht="12.75">
      <c r="A21" s="4"/>
      <c r="B21" s="4"/>
      <c r="C21" s="86" t="s">
        <v>49</v>
      </c>
      <c r="D21" s="86"/>
      <c r="E21" s="86"/>
      <c r="F21" s="4"/>
      <c r="G21" s="4"/>
      <c r="H21" s="4"/>
    </row>
    <row r="22" spans="1:8" ht="12.75">
      <c r="A22" s="67" t="s">
        <v>75</v>
      </c>
      <c r="B22" s="66"/>
      <c r="C22" s="66"/>
      <c r="D22" s="64"/>
      <c r="E22" s="66" t="s">
        <v>76</v>
      </c>
      <c r="F22" s="66"/>
      <c r="G22" s="66"/>
      <c r="H22" s="65"/>
    </row>
    <row r="23" spans="1:8" ht="12.75">
      <c r="A23" s="53" t="s">
        <v>28</v>
      </c>
      <c r="B23" s="4"/>
      <c r="C23" s="19">
        <f>F19</f>
        <v>707122</v>
      </c>
      <c r="D23" s="4"/>
      <c r="E23" s="4" t="s">
        <v>70</v>
      </c>
      <c r="F23" s="4"/>
      <c r="G23" s="19">
        <f>G19</f>
        <v>402256</v>
      </c>
      <c r="H23" s="55"/>
    </row>
    <row r="24" spans="1:8" ht="12.75">
      <c r="A24" s="87" t="s">
        <v>80</v>
      </c>
      <c r="B24" s="85"/>
      <c r="C24" s="18">
        <v>0</v>
      </c>
      <c r="D24" s="59" t="s">
        <v>72</v>
      </c>
      <c r="E24" s="85" t="s">
        <v>122</v>
      </c>
      <c r="F24" s="85"/>
      <c r="G24" s="18">
        <v>46700</v>
      </c>
      <c r="H24" s="60" t="s">
        <v>72</v>
      </c>
    </row>
    <row r="25" spans="1:11" ht="12.75">
      <c r="A25" s="81"/>
      <c r="B25" s="82"/>
      <c r="C25" s="18">
        <v>0</v>
      </c>
      <c r="D25" s="4"/>
      <c r="E25" s="85" t="s">
        <v>69</v>
      </c>
      <c r="F25" s="85"/>
      <c r="G25" s="18">
        <v>122100</v>
      </c>
      <c r="H25" s="57"/>
      <c r="K25" s="61"/>
    </row>
    <row r="26" spans="1:8" ht="12.75">
      <c r="A26" s="81"/>
      <c r="B26" s="82"/>
      <c r="C26" s="18">
        <v>0</v>
      </c>
      <c r="D26" s="4"/>
      <c r="E26" s="85" t="s">
        <v>123</v>
      </c>
      <c r="F26" s="85"/>
      <c r="G26" s="18">
        <v>0</v>
      </c>
      <c r="H26" s="57"/>
    </row>
    <row r="27" spans="1:8" ht="12.75">
      <c r="A27" s="81"/>
      <c r="B27" s="82"/>
      <c r="C27" s="18">
        <v>0</v>
      </c>
      <c r="D27" s="4"/>
      <c r="E27" s="85" t="s">
        <v>71</v>
      </c>
      <c r="F27" s="85"/>
      <c r="G27" s="18">
        <v>0</v>
      </c>
      <c r="H27" s="57"/>
    </row>
    <row r="28" spans="1:8" ht="12.75">
      <c r="A28" s="81"/>
      <c r="B28" s="82"/>
      <c r="C28" s="18">
        <v>0</v>
      </c>
      <c r="D28" s="4"/>
      <c r="E28" s="82"/>
      <c r="F28" s="82"/>
      <c r="G28" s="18">
        <v>0</v>
      </c>
      <c r="H28" s="57"/>
    </row>
    <row r="29" spans="1:8" ht="12.75">
      <c r="A29" s="81"/>
      <c r="B29" s="82"/>
      <c r="C29" s="18">
        <v>0</v>
      </c>
      <c r="D29" s="4"/>
      <c r="E29" s="82"/>
      <c r="F29" s="82"/>
      <c r="G29" s="18">
        <v>0</v>
      </c>
      <c r="H29" s="57"/>
    </row>
    <row r="30" spans="1:8" ht="12.75">
      <c r="A30" s="81" t="s">
        <v>82</v>
      </c>
      <c r="B30" s="82"/>
      <c r="C30" s="22">
        <v>0</v>
      </c>
      <c r="D30" s="56"/>
      <c r="E30" s="82" t="s">
        <v>81</v>
      </c>
      <c r="F30" s="82"/>
      <c r="G30" s="22">
        <v>13400</v>
      </c>
      <c r="H30" s="57"/>
    </row>
    <row r="31" spans="1:8" ht="12.75">
      <c r="A31" s="53" t="s">
        <v>68</v>
      </c>
      <c r="B31" s="4"/>
      <c r="C31" s="19">
        <f>SUM(C23:C30)</f>
        <v>707122</v>
      </c>
      <c r="D31" s="4"/>
      <c r="E31" s="4" t="s">
        <v>68</v>
      </c>
      <c r="F31" s="4"/>
      <c r="G31" s="19">
        <f>SUM(G23:G30)</f>
        <v>584456</v>
      </c>
      <c r="H31" s="55"/>
    </row>
    <row r="32" spans="1:8" ht="12.75">
      <c r="A32" s="58" t="s">
        <v>124</v>
      </c>
      <c r="B32" s="3"/>
      <c r="C32" s="3"/>
      <c r="D32" s="3"/>
      <c r="E32" s="3"/>
      <c r="F32" s="3"/>
      <c r="G32" s="62">
        <f>C31-G31</f>
        <v>122666</v>
      </c>
      <c r="H32" s="54"/>
    </row>
    <row r="33" ht="12.75">
      <c r="G33" s="6"/>
    </row>
    <row r="34" spans="1:8" ht="12.75">
      <c r="A34" s="47" t="s">
        <v>144</v>
      </c>
      <c r="B34" s="83"/>
      <c r="C34" s="83"/>
      <c r="D34" s="83"/>
      <c r="E34" s="83"/>
      <c r="F34" s="63" t="s">
        <v>134</v>
      </c>
      <c r="G34" s="84"/>
      <c r="H34" s="84"/>
    </row>
    <row r="35" spans="3:6" ht="12.75">
      <c r="C35" s="45"/>
      <c r="D35" s="45"/>
      <c r="E35" s="45"/>
      <c r="F35" s="45"/>
    </row>
    <row r="36" spans="1:12" ht="12.75">
      <c r="A36" t="s">
        <v>30</v>
      </c>
      <c r="B36" s="80" t="s">
        <v>135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2:12" ht="12.75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2:12" ht="12.75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40" ht="12.75">
      <c r="A40" t="s">
        <v>125</v>
      </c>
    </row>
    <row r="41" spans="1:12" ht="12.75">
      <c r="A41" s="25" t="s">
        <v>84</v>
      </c>
      <c r="B41" s="26" t="s">
        <v>85</v>
      </c>
      <c r="C41" s="26" t="s">
        <v>86</v>
      </c>
      <c r="D41" s="26" t="s">
        <v>87</v>
      </c>
      <c r="E41" s="26" t="s">
        <v>88</v>
      </c>
      <c r="F41" s="26" t="s">
        <v>89</v>
      </c>
      <c r="G41" s="26" t="s">
        <v>90</v>
      </c>
      <c r="H41" s="26" t="s">
        <v>91</v>
      </c>
      <c r="I41" s="26" t="s">
        <v>92</v>
      </c>
      <c r="J41" s="26" t="s">
        <v>93</v>
      </c>
      <c r="K41" s="26" t="s">
        <v>94</v>
      </c>
      <c r="L41" s="27" t="s">
        <v>95</v>
      </c>
    </row>
    <row r="42" spans="1:12" ht="12.75">
      <c r="A42" s="4" t="s">
        <v>50</v>
      </c>
      <c r="B42" s="28">
        <f>$E3*HRSW!$B7</f>
        <v>12864</v>
      </c>
      <c r="C42" s="28">
        <f>$E3*HRSW!$B8</f>
        <v>13080</v>
      </c>
      <c r="D42" s="28">
        <f>$E3*HRSW!$B9</f>
        <v>3300</v>
      </c>
      <c r="E42" s="28">
        <f>$E3*HRSW!$B10</f>
        <v>0</v>
      </c>
      <c r="F42" s="28">
        <f>$E3*HRSW!$B11</f>
        <v>40841.99999999999</v>
      </c>
      <c r="G42" s="28">
        <f>$E3*HRSW!$B12</f>
        <v>10956.000000000002</v>
      </c>
      <c r="H42" s="28">
        <f>$E3*HRSW!$B13</f>
        <v>11814</v>
      </c>
      <c r="I42" s="28">
        <f>$E3*HRSW!$B14</f>
        <v>10740</v>
      </c>
      <c r="J42" s="28">
        <f>$E3*HRSW!$B15</f>
        <v>0</v>
      </c>
      <c r="K42" s="28">
        <f>$E3*HRSW!$B16</f>
        <v>900</v>
      </c>
      <c r="L42" s="29">
        <f>$E3*HRSW!$B17</f>
        <v>2220</v>
      </c>
    </row>
    <row r="43" spans="1:12" ht="12.75">
      <c r="A43" s="4" t="s">
        <v>51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4" t="s">
        <v>52</v>
      </c>
      <c r="B44" s="19">
        <f>$E5*Barley!$B7</f>
        <v>8800</v>
      </c>
      <c r="C44" s="19">
        <f>$E5*Barley!$B8</f>
        <v>7600</v>
      </c>
      <c r="D44" s="19">
        <f>$E5*Barley!$B9</f>
        <v>2200</v>
      </c>
      <c r="E44" s="19">
        <f>$E5*Barley!$B10</f>
        <v>0</v>
      </c>
      <c r="F44" s="19">
        <f>$E5*Barley!$B11</f>
        <v>23488</v>
      </c>
      <c r="G44" s="19">
        <f>$E5*Barley!$B12</f>
        <v>6580</v>
      </c>
      <c r="H44" s="19">
        <f>$E5*Barley!$B13</f>
        <v>9092</v>
      </c>
      <c r="I44" s="19">
        <f>$E5*Barley!$B14</f>
        <v>7776.000000000001</v>
      </c>
      <c r="J44" s="19">
        <f>$E5*Barley!$B15</f>
        <v>0</v>
      </c>
      <c r="K44" s="19">
        <f>$E5*Barley!$B16</f>
        <v>600</v>
      </c>
      <c r="L44" s="30">
        <f>$E5*Barley!$B17</f>
        <v>1404</v>
      </c>
    </row>
    <row r="45" spans="1:12" ht="12.75">
      <c r="A45" s="4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0">
        <f>$E6*Corn!$B17</f>
        <v>0</v>
      </c>
    </row>
    <row r="46" spans="1:12" ht="12.75">
      <c r="A46" s="4" t="s">
        <v>25</v>
      </c>
      <c r="B46" s="19">
        <f>$E7*Soyb!$B7</f>
        <v>55679.99999999999</v>
      </c>
      <c r="C46" s="19">
        <f>$E7*Soyb!$B8</f>
        <v>16000</v>
      </c>
      <c r="D46" s="19">
        <f>$E7*Soyb!$B9</f>
        <v>0</v>
      </c>
      <c r="E46" s="19">
        <f>$E7*Soyb!$B10</f>
        <v>5600</v>
      </c>
      <c r="F46" s="19">
        <f>$E7*Soyb!$B11</f>
        <v>8992</v>
      </c>
      <c r="G46" s="19">
        <f>$E7*Soyb!$B12</f>
        <v>21448</v>
      </c>
      <c r="H46" s="19">
        <f>$E7*Soyb!$B13</f>
        <v>16112</v>
      </c>
      <c r="I46" s="19">
        <f>$E7*Soyb!$B14</f>
        <v>15512</v>
      </c>
      <c r="J46" s="19">
        <f>$E7*Soyb!$B15</f>
        <v>0</v>
      </c>
      <c r="K46" s="19">
        <f>$E7*Soyb!$B16</f>
        <v>3800</v>
      </c>
      <c r="L46" s="30">
        <f>$E7*Soyb!$B17</f>
        <v>3040</v>
      </c>
    </row>
    <row r="47" spans="1:12" ht="12.75">
      <c r="A47" s="4" t="s">
        <v>83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4" t="s">
        <v>53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4" t="s">
        <v>54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4" t="s">
        <v>55</v>
      </c>
      <c r="B50" s="19">
        <f>$E11*Canola!$B7</f>
        <v>19400</v>
      </c>
      <c r="C50" s="19">
        <f>$E11*Canola!$B8</f>
        <v>8200</v>
      </c>
      <c r="D50" s="19">
        <f>$E11*Canola!$B9</f>
        <v>0</v>
      </c>
      <c r="E50" s="19">
        <f>$E11*Canola!$B10</f>
        <v>0</v>
      </c>
      <c r="F50" s="19">
        <f>$E11*Canola!$B11</f>
        <v>32172.000000000004</v>
      </c>
      <c r="G50" s="19">
        <f>$E11*Canola!$B12</f>
        <v>5924</v>
      </c>
      <c r="H50" s="19">
        <f>$E11*Canola!$B13</f>
        <v>7000</v>
      </c>
      <c r="I50" s="19">
        <f>$E11*Canola!$B14</f>
        <v>6816</v>
      </c>
      <c r="J50" s="19">
        <f>$E11*Canola!$B15</f>
        <v>0</v>
      </c>
      <c r="K50" s="19">
        <f>$E11*Canola!$B16</f>
        <v>600</v>
      </c>
      <c r="L50" s="30">
        <f>$E11*Canola!$B17</f>
        <v>1704</v>
      </c>
    </row>
    <row r="51" spans="1:12" ht="12.75">
      <c r="A51" s="4" t="s">
        <v>56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4" t="s">
        <v>59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30">
        <f>$E13*Peas!$B17</f>
        <v>0</v>
      </c>
    </row>
    <row r="53" spans="1:12" ht="12.75">
      <c r="A53" s="4" t="s">
        <v>60</v>
      </c>
      <c r="B53" s="31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30">
        <f>$E14*Oats!$B17</f>
        <v>0</v>
      </c>
    </row>
    <row r="54" spans="1:12" ht="12.75">
      <c r="A54" s="4" t="s">
        <v>57</v>
      </c>
      <c r="B54" s="31">
        <f>$E15*Mustard!$B7</f>
        <v>0</v>
      </c>
      <c r="C54" s="31">
        <f>$E15*Mustard!$B8</f>
        <v>0</v>
      </c>
      <c r="D54" s="31">
        <f>$E15*Mustard!$B9</f>
        <v>0</v>
      </c>
      <c r="E54" s="31">
        <f>$E15*Mustard!$B10</f>
        <v>0</v>
      </c>
      <c r="F54" s="31">
        <f>$E15*Mustard!$B11</f>
        <v>0</v>
      </c>
      <c r="G54" s="31">
        <f>$E15*Mustard!$B12</f>
        <v>0</v>
      </c>
      <c r="H54" s="31">
        <f>$E15*Mustard!$B13</f>
        <v>0</v>
      </c>
      <c r="I54" s="31">
        <f>$E15*Mustard!$B14</f>
        <v>0</v>
      </c>
      <c r="J54" s="31">
        <f>$E15*Mustard!$B15</f>
        <v>0</v>
      </c>
      <c r="K54" s="31">
        <f>$E15*Mustard!$B16</f>
        <v>0</v>
      </c>
      <c r="L54" s="32">
        <f>$E15*Mustard!$B17</f>
        <v>0</v>
      </c>
    </row>
    <row r="55" spans="1:12" ht="12.75">
      <c r="A55" s="4" t="s">
        <v>58</v>
      </c>
      <c r="B55" s="31">
        <f>$E16*Buckwht!$B7</f>
        <v>0</v>
      </c>
      <c r="C55" s="31">
        <f>$E16*Buckwht!$B8</f>
        <v>0</v>
      </c>
      <c r="D55" s="31">
        <f>$E16*Buckwht!$B9</f>
        <v>0</v>
      </c>
      <c r="E55" s="31">
        <f>$E16*Buckwht!$B10</f>
        <v>0</v>
      </c>
      <c r="F55" s="31">
        <f>$E16*Buckwht!$B11</f>
        <v>0</v>
      </c>
      <c r="G55" s="31">
        <f>$E16*Buckwht!$B12</f>
        <v>0</v>
      </c>
      <c r="H55" s="31">
        <f>$E16*Buckwht!$B13</f>
        <v>0</v>
      </c>
      <c r="I55" s="31">
        <f>$E16*Buckwht!$B14</f>
        <v>0</v>
      </c>
      <c r="J55" s="31">
        <f>$E16*Buckwht!$B15</f>
        <v>0</v>
      </c>
      <c r="K55" s="31">
        <f>$E16*Buckwht!$B16</f>
        <v>0</v>
      </c>
      <c r="L55" s="32">
        <f>$E16*Buckwht!$B17</f>
        <v>0</v>
      </c>
    </row>
    <row r="56" spans="1:12" ht="12.75">
      <c r="A56" s="4" t="s">
        <v>61</v>
      </c>
      <c r="B56" s="31">
        <f>$E17*Millet!$B7</f>
        <v>0</v>
      </c>
      <c r="C56" s="31">
        <f>$E17*Millet!$B8</f>
        <v>0</v>
      </c>
      <c r="D56" s="31">
        <f>$E17*Millet!$B9</f>
        <v>0</v>
      </c>
      <c r="E56" s="31">
        <f>$E17*Millet!$B10</f>
        <v>0</v>
      </c>
      <c r="F56" s="31">
        <f>$E17*Millet!$B11</f>
        <v>0</v>
      </c>
      <c r="G56" s="31">
        <f>$E17*Millet!$B12</f>
        <v>0</v>
      </c>
      <c r="H56" s="31">
        <f>$E17*Millet!$B13</f>
        <v>0</v>
      </c>
      <c r="I56" s="31">
        <f>$E17*Millet!$B14</f>
        <v>0</v>
      </c>
      <c r="J56" s="31">
        <f>$E17*Millet!$B15</f>
        <v>0</v>
      </c>
      <c r="K56" s="31">
        <f>$E17*Millet!$B16</f>
        <v>0</v>
      </c>
      <c r="L56" s="32">
        <f>$E17*Millet!$B17</f>
        <v>0</v>
      </c>
    </row>
    <row r="57" spans="1:12" ht="12.75">
      <c r="A57" s="4" t="s">
        <v>62</v>
      </c>
      <c r="B57" s="31">
        <f>$E18*'Wint.Wht'!$B7</f>
        <v>0</v>
      </c>
      <c r="C57" s="31">
        <f>$E18*'Wint.Wht'!$B8</f>
        <v>0</v>
      </c>
      <c r="D57" s="31">
        <f>$E18*'Wint.Wht'!$B9</f>
        <v>0</v>
      </c>
      <c r="E57" s="31">
        <f>$E18*'Wint.Wht'!$B10</f>
        <v>0</v>
      </c>
      <c r="F57" s="31">
        <f>$E18*'Wint.Wht'!$B11</f>
        <v>0</v>
      </c>
      <c r="G57" s="31">
        <f>$E18*'Wint.Wht'!$B12</f>
        <v>0</v>
      </c>
      <c r="H57" s="31">
        <f>$E18*'Wint.Wht'!$B13</f>
        <v>0</v>
      </c>
      <c r="I57" s="31">
        <f>$E18*'Wint.Wht'!$B14</f>
        <v>0</v>
      </c>
      <c r="J57" s="31">
        <f>$E18*'Wint.Wht'!$B15</f>
        <v>0</v>
      </c>
      <c r="K57" s="31">
        <f>$E18*'Wint.Wht'!$B16</f>
        <v>0</v>
      </c>
      <c r="L57" s="32">
        <f>$E18*'Wint.Wht'!$B17</f>
        <v>0</v>
      </c>
    </row>
    <row r="58" spans="1:12" ht="12.75">
      <c r="A58" s="33" t="s">
        <v>79</v>
      </c>
      <c r="B58" s="20">
        <f aca="true" t="shared" si="4" ref="B58:L58">SUM(B42:B57)</f>
        <v>96744</v>
      </c>
      <c r="C58" s="20">
        <f t="shared" si="4"/>
        <v>44880</v>
      </c>
      <c r="D58" s="20">
        <f t="shared" si="4"/>
        <v>5500</v>
      </c>
      <c r="E58" s="20">
        <f t="shared" si="4"/>
        <v>5600</v>
      </c>
      <c r="F58" s="20">
        <f t="shared" si="4"/>
        <v>105494</v>
      </c>
      <c r="G58" s="20">
        <f t="shared" si="4"/>
        <v>44908</v>
      </c>
      <c r="H58" s="20">
        <f t="shared" si="4"/>
        <v>44018</v>
      </c>
      <c r="I58" s="20">
        <f t="shared" si="4"/>
        <v>40844</v>
      </c>
      <c r="J58" s="20">
        <f t="shared" si="4"/>
        <v>0</v>
      </c>
      <c r="K58" s="20">
        <f t="shared" si="4"/>
        <v>5900</v>
      </c>
      <c r="L58" s="34">
        <f t="shared" si="4"/>
        <v>8368</v>
      </c>
    </row>
    <row r="59" spans="1:12" ht="12.75">
      <c r="A59" s="33" t="s">
        <v>96</v>
      </c>
      <c r="B59" s="20"/>
      <c r="C59" s="34"/>
      <c r="D59" s="35">
        <f>SUM(B58:L58)</f>
        <v>402256</v>
      </c>
      <c r="E59" s="21"/>
      <c r="F59" s="21"/>
      <c r="G59" s="21"/>
      <c r="H59" s="21"/>
      <c r="I59" s="21"/>
      <c r="J59" s="21"/>
      <c r="K59" s="21"/>
      <c r="L59" s="21"/>
    </row>
  </sheetData>
  <sheetProtection sheet="1" objects="1" scenarios="1"/>
  <mergeCells count="20">
    <mergeCell ref="C21:E21"/>
    <mergeCell ref="A24:B24"/>
    <mergeCell ref="E24:F24"/>
    <mergeCell ref="A25:B25"/>
    <mergeCell ref="E25:F25"/>
    <mergeCell ref="A26:B26"/>
    <mergeCell ref="E26:F26"/>
    <mergeCell ref="A27:B27"/>
    <mergeCell ref="E27:F27"/>
    <mergeCell ref="A28:B28"/>
    <mergeCell ref="E28:F28"/>
    <mergeCell ref="B36:L36"/>
    <mergeCell ref="B37:L37"/>
    <mergeCell ref="B38:L38"/>
    <mergeCell ref="A29:B29"/>
    <mergeCell ref="E29:F29"/>
    <mergeCell ref="A30:B30"/>
    <mergeCell ref="E30:F30"/>
    <mergeCell ref="B34:E34"/>
    <mergeCell ref="G34:H34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2" t="s">
        <v>30</v>
      </c>
    </row>
    <row r="2" spans="1:3" ht="12.75">
      <c r="A2" t="s">
        <v>29</v>
      </c>
      <c r="B2" s="9">
        <v>45</v>
      </c>
      <c r="C2" s="71"/>
    </row>
    <row r="3" spans="1:3" ht="12.75">
      <c r="A3" t="s">
        <v>150</v>
      </c>
      <c r="B3" s="10">
        <v>6.83</v>
      </c>
      <c r="C3" s="71"/>
    </row>
    <row r="4" spans="1:3" ht="12.75">
      <c r="A4" t="s">
        <v>28</v>
      </c>
      <c r="B4">
        <f>B2*B3</f>
        <v>307.35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21.44</v>
      </c>
      <c r="C7" s="71"/>
    </row>
    <row r="8" spans="1:3" ht="12.75">
      <c r="A8" s="1" t="s">
        <v>9</v>
      </c>
      <c r="B8" s="11">
        <v>21.8</v>
      </c>
      <c r="C8" s="71"/>
    </row>
    <row r="9" spans="1:3" ht="12.75">
      <c r="A9" s="1" t="s">
        <v>24</v>
      </c>
      <c r="B9" s="11">
        <v>5.5</v>
      </c>
      <c r="C9" s="71" t="s">
        <v>136</v>
      </c>
    </row>
    <row r="10" spans="1:3" ht="12.75">
      <c r="A10" s="1" t="s">
        <v>10</v>
      </c>
      <c r="B10" s="11">
        <v>0</v>
      </c>
      <c r="C10" s="71" t="s">
        <v>151</v>
      </c>
    </row>
    <row r="11" spans="1:3" ht="12.75">
      <c r="A11" s="1" t="s">
        <v>12</v>
      </c>
      <c r="B11" s="11">
        <v>68.07</v>
      </c>
      <c r="C11" s="71"/>
    </row>
    <row r="12" spans="1:3" ht="12.75">
      <c r="A12" s="1" t="s">
        <v>11</v>
      </c>
      <c r="B12" s="11">
        <v>18.26</v>
      </c>
      <c r="C12" s="71"/>
    </row>
    <row r="13" spans="1:3" ht="12.75">
      <c r="A13" s="1" t="s">
        <v>13</v>
      </c>
      <c r="B13" s="11">
        <v>19.69</v>
      </c>
      <c r="C13" s="71"/>
    </row>
    <row r="14" spans="1:3" ht="12.75">
      <c r="A14" s="1" t="s">
        <v>14</v>
      </c>
      <c r="B14" s="11">
        <v>17.9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3.7</v>
      </c>
      <c r="C17" s="71"/>
    </row>
    <row r="18" spans="1:3" ht="12.75">
      <c r="A18" t="s">
        <v>2</v>
      </c>
      <c r="B18" s="2">
        <f>SUM(B7:B17)</f>
        <v>177.85999999999999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7.11</v>
      </c>
      <c r="C21" s="71"/>
    </row>
    <row r="22" spans="1:3" ht="12.75">
      <c r="A22" s="1" t="s">
        <v>19</v>
      </c>
      <c r="B22" s="7">
        <v>20.69</v>
      </c>
      <c r="C22" s="71"/>
    </row>
    <row r="23" spans="1:3" ht="12.75">
      <c r="A23" s="1" t="s">
        <v>20</v>
      </c>
      <c r="B23" s="7">
        <v>11.92</v>
      </c>
      <c r="C23" s="71"/>
    </row>
    <row r="24" spans="1:3" ht="12.75">
      <c r="A24" s="1" t="s">
        <v>21</v>
      </c>
      <c r="B24" s="8">
        <v>55.5</v>
      </c>
      <c r="C24" s="71"/>
    </row>
    <row r="25" spans="1:3" ht="12.75">
      <c r="A25" t="s">
        <v>4</v>
      </c>
      <c r="B25" s="2">
        <f>SUM(B21:B24)</f>
        <v>95.22</v>
      </c>
      <c r="C25" s="71"/>
    </row>
    <row r="26" spans="2:3" ht="12.75" customHeight="1">
      <c r="B26" s="2"/>
      <c r="C26" s="71"/>
    </row>
    <row r="27" spans="1:3" ht="12.75">
      <c r="A27" t="s">
        <v>5</v>
      </c>
      <c r="B27" s="2">
        <f>B18+B25</f>
        <v>273.08</v>
      </c>
      <c r="C27" s="71"/>
    </row>
    <row r="28" spans="2:3" ht="12.75" customHeight="1">
      <c r="B28" s="2"/>
      <c r="C28" s="71"/>
    </row>
    <row r="29" spans="1:3" ht="12.75">
      <c r="A29" t="s">
        <v>32</v>
      </c>
      <c r="B29" s="2">
        <f>B4-B27</f>
        <v>34.27000000000004</v>
      </c>
      <c r="C29" s="71"/>
    </row>
    <row r="30" spans="2:3" ht="12.75" customHeight="1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3.952444444444444</v>
      </c>
      <c r="C32" s="71"/>
    </row>
    <row r="33" spans="1:3" ht="12.75">
      <c r="A33" t="s">
        <v>23</v>
      </c>
      <c r="B33" s="2">
        <f>B25/B2</f>
        <v>2.116</v>
      </c>
      <c r="C33" s="71"/>
    </row>
    <row r="34" spans="1:3" ht="12.75">
      <c r="A34" t="s">
        <v>27</v>
      </c>
      <c r="B34" s="2">
        <f>B27/B2</f>
        <v>6.068444444444444</v>
      </c>
      <c r="C34" s="71"/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2" t="s">
        <v>30</v>
      </c>
    </row>
    <row r="2" spans="1:3" ht="12.75">
      <c r="A2" t="s">
        <v>29</v>
      </c>
      <c r="B2" s="9">
        <v>40</v>
      </c>
      <c r="C2" s="71"/>
    </row>
    <row r="3" spans="1:3" ht="12.75">
      <c r="A3" t="s">
        <v>150</v>
      </c>
      <c r="B3" s="10">
        <v>7.12</v>
      </c>
      <c r="C3" s="71" t="s">
        <v>126</v>
      </c>
    </row>
    <row r="4" spans="1:3" ht="12.75">
      <c r="A4" t="s">
        <v>28</v>
      </c>
      <c r="B4">
        <f>B2*B3</f>
        <v>284.8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22.5</v>
      </c>
      <c r="C7" s="71"/>
    </row>
    <row r="8" spans="1:3" ht="12.75">
      <c r="A8" s="1" t="s">
        <v>9</v>
      </c>
      <c r="B8" s="11">
        <v>21.8</v>
      </c>
      <c r="C8" s="71"/>
    </row>
    <row r="9" spans="1:3" ht="12.75">
      <c r="A9" s="1" t="s">
        <v>24</v>
      </c>
      <c r="B9" s="11">
        <v>5.5</v>
      </c>
      <c r="C9" s="71" t="s">
        <v>136</v>
      </c>
    </row>
    <row r="10" spans="1:3" ht="12.75">
      <c r="A10" s="1" t="s">
        <v>10</v>
      </c>
      <c r="B10" s="11">
        <v>0</v>
      </c>
      <c r="C10" s="71" t="s">
        <v>151</v>
      </c>
    </row>
    <row r="11" spans="1:3" ht="12.75">
      <c r="A11" s="1" t="s">
        <v>12</v>
      </c>
      <c r="B11" s="11">
        <v>58.77</v>
      </c>
      <c r="C11" s="71"/>
    </row>
    <row r="12" spans="1:3" ht="12.75">
      <c r="A12" s="1" t="s">
        <v>11</v>
      </c>
      <c r="B12" s="11">
        <v>18.18</v>
      </c>
      <c r="C12" s="71"/>
    </row>
    <row r="13" spans="1:3" ht="12.75">
      <c r="A13" s="1" t="s">
        <v>13</v>
      </c>
      <c r="B13" s="11">
        <v>19.31</v>
      </c>
      <c r="C13" s="71"/>
    </row>
    <row r="14" spans="1:3" ht="12.75">
      <c r="A14" s="1" t="s">
        <v>14</v>
      </c>
      <c r="B14" s="11">
        <v>17.77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3.51</v>
      </c>
      <c r="C17" s="71"/>
    </row>
    <row r="18" spans="1:3" ht="12.75">
      <c r="A18" t="s">
        <v>2</v>
      </c>
      <c r="B18" s="2">
        <f>SUM(B7:B17)</f>
        <v>168.84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7.02</v>
      </c>
      <c r="C21" s="71"/>
    </row>
    <row r="22" spans="1:3" ht="12.75">
      <c r="A22" s="1" t="s">
        <v>19</v>
      </c>
      <c r="B22" s="7">
        <v>20.45</v>
      </c>
      <c r="C22" s="71"/>
    </row>
    <row r="23" spans="1:3" ht="12.75">
      <c r="A23" s="1" t="s">
        <v>20</v>
      </c>
      <c r="B23" s="7">
        <v>11.79</v>
      </c>
      <c r="C23" s="71"/>
    </row>
    <row r="24" spans="1:3" ht="12.75">
      <c r="A24" s="1" t="s">
        <v>21</v>
      </c>
      <c r="B24" s="8">
        <v>55.5</v>
      </c>
      <c r="C24" s="71"/>
    </row>
    <row r="25" spans="1:3" ht="12.75">
      <c r="A25" t="s">
        <v>4</v>
      </c>
      <c r="B25" s="2">
        <f>SUM(B21:B24)</f>
        <v>94.75999999999999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263.6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21.19999999999999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4.221</v>
      </c>
      <c r="C32" s="71"/>
    </row>
    <row r="33" spans="1:3" ht="12.75">
      <c r="A33" t="s">
        <v>23</v>
      </c>
      <c r="B33" s="2">
        <f>B25/B2</f>
        <v>2.3689999999999998</v>
      </c>
      <c r="C33" s="71"/>
    </row>
    <row r="34" spans="1:3" ht="12.75">
      <c r="A34" t="s">
        <v>27</v>
      </c>
      <c r="B34" s="2">
        <f>B27/B2</f>
        <v>6.590000000000001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3" t="s">
        <v>30</v>
      </c>
    </row>
    <row r="2" spans="1:3" ht="12.75">
      <c r="A2" t="s">
        <v>29</v>
      </c>
      <c r="B2" s="9">
        <v>64</v>
      </c>
      <c r="C2" s="71"/>
    </row>
    <row r="3" spans="1:3" ht="12.75">
      <c r="A3" t="s">
        <v>150</v>
      </c>
      <c r="B3" s="10">
        <v>5.12</v>
      </c>
      <c r="C3" s="71" t="s">
        <v>160</v>
      </c>
    </row>
    <row r="4" spans="1:3" ht="12.75">
      <c r="A4" t="s">
        <v>28</v>
      </c>
      <c r="B4" s="2">
        <f>B2*B3</f>
        <v>327.68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22</v>
      </c>
      <c r="C7" s="71"/>
    </row>
    <row r="8" spans="1:3" ht="12.75">
      <c r="A8" s="1" t="s">
        <v>9</v>
      </c>
      <c r="B8" s="11">
        <v>19</v>
      </c>
      <c r="C8" s="71"/>
    </row>
    <row r="9" spans="1:3" ht="12.75">
      <c r="A9" s="1" t="s">
        <v>24</v>
      </c>
      <c r="B9" s="11">
        <v>5.5</v>
      </c>
      <c r="C9" s="71" t="s">
        <v>136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58.72</v>
      </c>
      <c r="C11" s="71"/>
    </row>
    <row r="12" spans="1:3" ht="12.75">
      <c r="A12" s="1" t="s">
        <v>11</v>
      </c>
      <c r="B12" s="11">
        <v>16.45</v>
      </c>
      <c r="C12" s="71"/>
    </row>
    <row r="13" spans="1:3" ht="12.75">
      <c r="A13" s="1" t="s">
        <v>13</v>
      </c>
      <c r="B13" s="11">
        <v>22.73</v>
      </c>
      <c r="C13" s="71"/>
    </row>
    <row r="14" spans="1:3" ht="12.75">
      <c r="A14" s="1" t="s">
        <v>14</v>
      </c>
      <c r="B14" s="11">
        <v>19.44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3.51</v>
      </c>
      <c r="C17" s="71"/>
    </row>
    <row r="18" spans="1:3" ht="12.75">
      <c r="A18" t="s">
        <v>2</v>
      </c>
      <c r="B18" s="2">
        <f>SUM(B7:B17)</f>
        <v>168.85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7.84</v>
      </c>
      <c r="C21" s="71"/>
    </row>
    <row r="22" spans="1:3" ht="12.75">
      <c r="A22" s="1" t="s">
        <v>19</v>
      </c>
      <c r="B22" s="7">
        <v>23.16</v>
      </c>
      <c r="C22" s="71"/>
    </row>
    <row r="23" spans="1:3" ht="12.75">
      <c r="A23" s="1" t="s">
        <v>20</v>
      </c>
      <c r="B23" s="7">
        <v>13.75</v>
      </c>
      <c r="C23" s="71"/>
    </row>
    <row r="24" spans="1:3" ht="12.75">
      <c r="A24" s="1" t="s">
        <v>21</v>
      </c>
      <c r="B24" s="8">
        <v>55.5</v>
      </c>
      <c r="C24" s="71"/>
    </row>
    <row r="25" spans="1:3" ht="12.75">
      <c r="A25" t="s">
        <v>4</v>
      </c>
      <c r="B25" s="2">
        <f>SUM(B21:B24)</f>
        <v>100.25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269.1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58.579999999999984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2.63828125</v>
      </c>
      <c r="C32" s="71"/>
    </row>
    <row r="33" spans="1:3" ht="12.75">
      <c r="A33" t="s">
        <v>23</v>
      </c>
      <c r="B33" s="2">
        <f>B25/B2</f>
        <v>1.56640625</v>
      </c>
      <c r="C33" s="71"/>
    </row>
    <row r="34" spans="1:3" ht="12.75">
      <c r="A34" t="s">
        <v>27</v>
      </c>
      <c r="B34" s="2">
        <f>B27/B2</f>
        <v>4.2046875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3" t="s">
        <v>30</v>
      </c>
    </row>
    <row r="2" spans="1:3" ht="12.75">
      <c r="A2" t="s">
        <v>29</v>
      </c>
      <c r="B2" s="9">
        <v>104</v>
      </c>
      <c r="C2" s="71"/>
    </row>
    <row r="3" spans="1:3" ht="12.75">
      <c r="A3" t="s">
        <v>150</v>
      </c>
      <c r="B3" s="12">
        <v>4</v>
      </c>
      <c r="C3" s="71"/>
    </row>
    <row r="4" spans="1:3" ht="12.75">
      <c r="A4" t="s">
        <v>28</v>
      </c>
      <c r="B4" s="2">
        <f>B2*B3</f>
        <v>416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83.78</v>
      </c>
      <c r="C7" s="71"/>
    </row>
    <row r="8" spans="1:3" ht="12.75">
      <c r="A8" s="1" t="s">
        <v>9</v>
      </c>
      <c r="B8" s="11">
        <v>20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83.75</v>
      </c>
      <c r="C11" s="71"/>
    </row>
    <row r="12" spans="1:3" ht="12.75">
      <c r="A12" s="1" t="s">
        <v>11</v>
      </c>
      <c r="B12" s="11">
        <v>43.39</v>
      </c>
      <c r="C12" s="71"/>
    </row>
    <row r="13" spans="1:3" ht="12.75">
      <c r="A13" s="1" t="s">
        <v>13</v>
      </c>
      <c r="B13" s="11">
        <v>28.69</v>
      </c>
      <c r="C13" s="71"/>
    </row>
    <row r="14" spans="1:3" ht="12.75">
      <c r="A14" s="1" t="s">
        <v>14</v>
      </c>
      <c r="B14" s="11">
        <v>23.34</v>
      </c>
      <c r="C14" s="71"/>
    </row>
    <row r="15" spans="1:3" ht="12.75">
      <c r="A15" s="1" t="s">
        <v>15</v>
      </c>
      <c r="B15" s="11">
        <v>21.84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6.51</v>
      </c>
      <c r="C17" s="71"/>
    </row>
    <row r="18" spans="1:3" ht="12.75">
      <c r="A18" t="s">
        <v>2</v>
      </c>
      <c r="B18" s="2">
        <f>SUM(B7:B17)</f>
        <v>312.79999999999995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9.67</v>
      </c>
      <c r="C21" s="71"/>
    </row>
    <row r="22" spans="1:3" ht="12.75">
      <c r="A22" s="1" t="s">
        <v>19</v>
      </c>
      <c r="B22" s="7">
        <v>32.59</v>
      </c>
      <c r="C22" s="71"/>
    </row>
    <row r="23" spans="1:3" ht="12.75">
      <c r="A23" s="1" t="s">
        <v>20</v>
      </c>
      <c r="B23" s="7">
        <v>18.76</v>
      </c>
      <c r="C23" s="71"/>
    </row>
    <row r="24" spans="1:3" ht="12.75">
      <c r="A24" s="1" t="s">
        <v>21</v>
      </c>
      <c r="B24" s="8">
        <v>55.5</v>
      </c>
      <c r="C24" s="71"/>
    </row>
    <row r="25" spans="1:3" ht="12.75">
      <c r="A25" t="s">
        <v>4</v>
      </c>
      <c r="B25" s="2">
        <f>SUM(B21:B24)</f>
        <v>116.52000000000001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429.31999999999994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-13.319999999999936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3.007692307692307</v>
      </c>
      <c r="C32" s="71"/>
    </row>
    <row r="33" spans="1:3" ht="12.75">
      <c r="A33" t="s">
        <v>23</v>
      </c>
      <c r="B33" s="2">
        <f>B25/B2</f>
        <v>1.1203846153846155</v>
      </c>
      <c r="C33" s="71"/>
    </row>
    <row r="34" spans="1:3" ht="12.75">
      <c r="A34" t="s">
        <v>27</v>
      </c>
      <c r="B34" s="2">
        <f>B27/B2</f>
        <v>4.1280769230769225</v>
      </c>
      <c r="C34" s="71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3" t="s">
        <v>30</v>
      </c>
    </row>
    <row r="2" spans="1:3" ht="12.75">
      <c r="A2" t="s">
        <v>29</v>
      </c>
      <c r="B2" s="9">
        <v>29</v>
      </c>
      <c r="C2" s="71"/>
    </row>
    <row r="3" spans="1:3" ht="12.75">
      <c r="A3" t="s">
        <v>150</v>
      </c>
      <c r="B3" s="10">
        <v>10.95</v>
      </c>
      <c r="C3" s="71"/>
    </row>
    <row r="4" spans="1:3" ht="12.75">
      <c r="A4" t="s">
        <v>28</v>
      </c>
      <c r="B4">
        <f>B2*B3</f>
        <v>317.54999999999995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69.6</v>
      </c>
      <c r="C7" s="71" t="s">
        <v>157</v>
      </c>
    </row>
    <row r="8" spans="1:3" ht="12.75">
      <c r="A8" s="1" t="s">
        <v>9</v>
      </c>
      <c r="B8" s="11">
        <v>20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7</v>
      </c>
      <c r="C10" s="71" t="s">
        <v>137</v>
      </c>
    </row>
    <row r="11" spans="1:3" ht="12.75">
      <c r="A11" s="1" t="s">
        <v>12</v>
      </c>
      <c r="B11" s="11">
        <v>11.24</v>
      </c>
      <c r="C11" s="71"/>
    </row>
    <row r="12" spans="1:3" ht="12.75">
      <c r="A12" s="1" t="s">
        <v>11</v>
      </c>
      <c r="B12" s="11">
        <v>26.81</v>
      </c>
      <c r="C12" s="71"/>
    </row>
    <row r="13" spans="1:3" ht="12.75">
      <c r="A13" s="1" t="s">
        <v>13</v>
      </c>
      <c r="B13" s="11">
        <v>20.14</v>
      </c>
      <c r="C13" s="71"/>
    </row>
    <row r="14" spans="1:3" ht="12.75">
      <c r="A14" s="1" t="s">
        <v>14</v>
      </c>
      <c r="B14" s="11">
        <v>19.39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4.75</v>
      </c>
      <c r="C16" s="71"/>
    </row>
    <row r="17" spans="1:3" ht="12.75">
      <c r="A17" s="1" t="s">
        <v>17</v>
      </c>
      <c r="B17" s="12">
        <v>3.8</v>
      </c>
      <c r="C17" s="71"/>
    </row>
    <row r="18" spans="1:3" ht="12.75">
      <c r="A18" t="s">
        <v>2</v>
      </c>
      <c r="B18" s="2">
        <f>SUM(B7:B17)</f>
        <v>182.72999999999996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7.32</v>
      </c>
      <c r="C21" s="71"/>
    </row>
    <row r="22" spans="1:3" ht="12.75">
      <c r="A22" s="1" t="s">
        <v>19</v>
      </c>
      <c r="B22" s="7">
        <v>22.44</v>
      </c>
      <c r="C22" s="71"/>
    </row>
    <row r="23" spans="1:3" ht="12.75">
      <c r="A23" s="1" t="s">
        <v>20</v>
      </c>
      <c r="B23" s="7">
        <v>13.17</v>
      </c>
      <c r="C23" s="71"/>
    </row>
    <row r="24" spans="1:3" ht="12.75">
      <c r="A24" s="1" t="s">
        <v>21</v>
      </c>
      <c r="B24" s="8">
        <v>55.5</v>
      </c>
      <c r="C24" s="71"/>
    </row>
    <row r="25" spans="1:3" ht="12.75">
      <c r="A25" t="s">
        <v>4</v>
      </c>
      <c r="B25" s="2">
        <f>SUM(B21:B24)</f>
        <v>98.43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281.15999999999997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36.389999999999986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6.301034482758619</v>
      </c>
      <c r="C32" s="71"/>
    </row>
    <row r="33" spans="1:3" ht="12.75">
      <c r="A33" t="s">
        <v>23</v>
      </c>
      <c r="B33" s="2">
        <f>B25/B2</f>
        <v>3.394137931034483</v>
      </c>
      <c r="C33" s="71"/>
    </row>
    <row r="34" spans="1:3" ht="12.75">
      <c r="A34" t="s">
        <v>27</v>
      </c>
      <c r="B34" s="2">
        <f>B27/B2</f>
        <v>9.695172413793102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3" t="s">
        <v>30</v>
      </c>
    </row>
    <row r="2" spans="1:3" ht="12.75">
      <c r="A2" t="s">
        <v>29</v>
      </c>
      <c r="B2" s="9">
        <v>1500</v>
      </c>
      <c r="C2" s="71"/>
    </row>
    <row r="3" spans="1:3" ht="12.75">
      <c r="A3" t="s">
        <v>150</v>
      </c>
      <c r="B3" s="10">
        <v>0.31</v>
      </c>
      <c r="C3" s="71"/>
    </row>
    <row r="4" spans="1:3" ht="12.75">
      <c r="A4" t="s">
        <v>28</v>
      </c>
      <c r="B4" s="2">
        <f>B2*B3</f>
        <v>465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45</v>
      </c>
      <c r="C7" s="71"/>
    </row>
    <row r="8" spans="1:3" ht="12.75">
      <c r="A8" s="1" t="s">
        <v>9</v>
      </c>
      <c r="B8" s="11">
        <v>45.3</v>
      </c>
      <c r="C8" s="71" t="s">
        <v>138</v>
      </c>
    </row>
    <row r="9" spans="1:3" ht="12.75">
      <c r="A9" s="1" t="s">
        <v>24</v>
      </c>
      <c r="B9" s="11">
        <v>20</v>
      </c>
      <c r="C9" s="71" t="s">
        <v>139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41.08</v>
      </c>
      <c r="C11" s="71"/>
    </row>
    <row r="12" spans="1:3" ht="12.75">
      <c r="A12" s="1" t="s">
        <v>11</v>
      </c>
      <c r="B12" s="11">
        <v>39.29</v>
      </c>
      <c r="C12" s="71"/>
    </row>
    <row r="13" spans="1:3" ht="12.75">
      <c r="A13" s="1" t="s">
        <v>13</v>
      </c>
      <c r="B13" s="11">
        <v>22.64</v>
      </c>
      <c r="C13" s="71"/>
    </row>
    <row r="14" spans="1:3" ht="12.75">
      <c r="A14" s="1" t="s">
        <v>14</v>
      </c>
      <c r="B14" s="11">
        <v>22.17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12.75</v>
      </c>
      <c r="C16" s="71"/>
    </row>
    <row r="17" spans="1:3" ht="12.75">
      <c r="A17" s="1" t="s">
        <v>17</v>
      </c>
      <c r="B17" s="12">
        <v>5.27</v>
      </c>
      <c r="C17" s="71"/>
    </row>
    <row r="18" spans="1:3" ht="12.75">
      <c r="A18" t="s">
        <v>2</v>
      </c>
      <c r="B18" s="2">
        <f>SUM(B7:B17)</f>
        <v>253.50000000000003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8.03</v>
      </c>
      <c r="C21" s="71"/>
    </row>
    <row r="22" spans="1:3" ht="12.75">
      <c r="A22" s="1" t="s">
        <v>19</v>
      </c>
      <c r="B22" s="7">
        <v>27.06</v>
      </c>
      <c r="C22" s="71"/>
    </row>
    <row r="23" spans="1:3" ht="12.75">
      <c r="A23" s="1" t="s">
        <v>20</v>
      </c>
      <c r="B23" s="7">
        <v>15.64</v>
      </c>
      <c r="C23" s="71"/>
    </row>
    <row r="24" spans="1:3" ht="12.75">
      <c r="A24" s="1" t="s">
        <v>21</v>
      </c>
      <c r="B24" s="8">
        <v>55.5</v>
      </c>
      <c r="C24" s="71"/>
    </row>
    <row r="25" spans="1:3" ht="12.75">
      <c r="A25" t="s">
        <v>4</v>
      </c>
      <c r="B25" s="2">
        <f>SUM(B21:B24)</f>
        <v>106.22999999999999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359.73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105.26999999999998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0.169</v>
      </c>
      <c r="C32" s="71"/>
    </row>
    <row r="33" spans="1:3" ht="12.75">
      <c r="A33" t="s">
        <v>23</v>
      </c>
      <c r="B33" s="13">
        <f>B25/B2</f>
        <v>0.07082</v>
      </c>
      <c r="C33" s="71"/>
    </row>
    <row r="34" spans="1:3" ht="12.75">
      <c r="A34" t="s">
        <v>27</v>
      </c>
      <c r="B34" s="13">
        <f>B27/B2</f>
        <v>0.23982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3" t="s">
        <v>30</v>
      </c>
    </row>
    <row r="2" spans="1:3" ht="12.75">
      <c r="A2" t="s">
        <v>29</v>
      </c>
      <c r="B2" s="9">
        <v>1340</v>
      </c>
      <c r="C2" s="71"/>
    </row>
    <row r="3" spans="1:3" ht="12.75">
      <c r="A3" t="s">
        <v>150</v>
      </c>
      <c r="B3" s="10">
        <v>0.211</v>
      </c>
      <c r="C3" s="71"/>
    </row>
    <row r="4" spans="1:3" ht="12.75">
      <c r="A4" t="s">
        <v>28</v>
      </c>
      <c r="B4">
        <f>B2*B3</f>
        <v>282.74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31.24</v>
      </c>
      <c r="C7" s="74" t="s">
        <v>145</v>
      </c>
    </row>
    <row r="8" spans="1:3" ht="12.75">
      <c r="A8" s="1" t="s">
        <v>9</v>
      </c>
      <c r="B8" s="11">
        <v>26.7</v>
      </c>
      <c r="C8" s="71"/>
    </row>
    <row r="9" spans="1:3" ht="12.75">
      <c r="A9" s="1" t="s">
        <v>24</v>
      </c>
      <c r="B9" s="11">
        <v>0</v>
      </c>
      <c r="C9" s="71" t="s">
        <v>152</v>
      </c>
    </row>
    <row r="10" spans="1:3" ht="12.75">
      <c r="A10" s="1" t="s">
        <v>10</v>
      </c>
      <c r="B10" s="11">
        <v>7</v>
      </c>
      <c r="C10" s="71" t="s">
        <v>140</v>
      </c>
    </row>
    <row r="11" spans="1:3" ht="12.75">
      <c r="A11" s="1" t="s">
        <v>12</v>
      </c>
      <c r="B11" s="11">
        <v>34.74</v>
      </c>
      <c r="C11" s="71"/>
    </row>
    <row r="12" spans="1:3" ht="12.75">
      <c r="A12" s="1" t="s">
        <v>11</v>
      </c>
      <c r="B12" s="11">
        <v>16.29</v>
      </c>
      <c r="C12" s="71"/>
    </row>
    <row r="13" spans="1:3" ht="12.75">
      <c r="A13" s="1" t="s">
        <v>13</v>
      </c>
      <c r="B13" s="11">
        <v>20.94</v>
      </c>
      <c r="C13" s="71"/>
    </row>
    <row r="14" spans="1:3" ht="12.75">
      <c r="A14" s="1" t="s">
        <v>14</v>
      </c>
      <c r="B14" s="11">
        <v>18.71</v>
      </c>
      <c r="C14" s="71"/>
    </row>
    <row r="15" spans="1:3" ht="12.75">
      <c r="A15" s="1" t="s">
        <v>15</v>
      </c>
      <c r="B15" s="11">
        <v>4.02</v>
      </c>
      <c r="C15" s="71"/>
    </row>
    <row r="16" spans="1:3" ht="12.75">
      <c r="A16" s="1" t="s">
        <v>16</v>
      </c>
      <c r="B16" s="11">
        <v>9.5</v>
      </c>
      <c r="C16" s="71" t="s">
        <v>146</v>
      </c>
    </row>
    <row r="17" spans="1:3" ht="12.75">
      <c r="A17" s="1" t="s">
        <v>17</v>
      </c>
      <c r="B17" s="12">
        <v>3.59</v>
      </c>
      <c r="C17" s="71"/>
    </row>
    <row r="18" spans="1:3" ht="12.75">
      <c r="A18" t="s">
        <v>2</v>
      </c>
      <c r="B18" s="2">
        <f>SUM(B7:B17)</f>
        <v>172.73000000000002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7.72</v>
      </c>
      <c r="C21" s="71"/>
    </row>
    <row r="22" spans="1:3" ht="12.75">
      <c r="A22" s="1" t="s">
        <v>19</v>
      </c>
      <c r="B22" s="7">
        <v>23</v>
      </c>
      <c r="C22" s="71"/>
    </row>
    <row r="23" spans="1:3" ht="12.75">
      <c r="A23" s="1" t="s">
        <v>20</v>
      </c>
      <c r="B23" s="7">
        <v>14.05</v>
      </c>
      <c r="C23" s="71"/>
    </row>
    <row r="24" spans="1:3" ht="12.75">
      <c r="A24" s="1" t="s">
        <v>21</v>
      </c>
      <c r="B24" s="8">
        <v>55.5</v>
      </c>
      <c r="C24" s="71"/>
    </row>
    <row r="25" spans="1:3" ht="12.75">
      <c r="A25" t="s">
        <v>4</v>
      </c>
      <c r="B25" s="2">
        <f>SUM(B21:B24)</f>
        <v>100.27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273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9.740000000000009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0.12890298507462689</v>
      </c>
      <c r="C32" s="71"/>
    </row>
    <row r="33" spans="1:3" ht="12.75">
      <c r="A33" t="s">
        <v>23</v>
      </c>
      <c r="B33" s="13">
        <f>B25/B2</f>
        <v>0.07482835820895523</v>
      </c>
      <c r="C33" s="71"/>
    </row>
    <row r="34" spans="1:3" ht="12.75">
      <c r="A34" t="s">
        <v>27</v>
      </c>
      <c r="B34" s="13">
        <f>B27/B2</f>
        <v>0.20373134328358208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Paulann Haakenson</cp:lastModifiedBy>
  <cp:lastPrinted>2009-12-11T22:13:50Z</cp:lastPrinted>
  <dcterms:created xsi:type="dcterms:W3CDTF">2005-01-10T15:34:54Z</dcterms:created>
  <dcterms:modified xsi:type="dcterms:W3CDTF">2013-12-12T22:50:11Z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