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<sst xmlns="http://schemas.openxmlformats.org/spreadsheetml/2006/main" count="632" uniqueCount="143">
  <si>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</si>
  <si>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</si>
  <si>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</si>
  <si>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</si>
  <si>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</si>
  <si>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</si>
  <si>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</si>
  <si>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</si>
  <si>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</si>
  <si>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</si>
  <si>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</si>
  <si>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</si>
  <si>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</si>
  <si>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</si>
  <si>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</si>
  <si>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</si>
  <si>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</si>
  <si>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</si>
  <si>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</si>
  <si>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</si>
  <si>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</si>
  <si>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</si>
  <si>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</si>
  <si>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</si>
  <si>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</si>
  <si>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</si>
  <si>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</si>
  <si>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</si>
  <si>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</si>
  <si>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</si>
  <si>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</si>
  <si>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</si>
  <si>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</si>
  <si>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</si>
  <si>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</si>
  <si>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</si>
  <si>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</si>
  <si>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</si>
  <si>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</si>
  <si>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</si>
  <si>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</si>
  <si>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</si>
  <si>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</si>
  <si>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</si>
  <si>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</si>
  <si>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</si>
  <si>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</si>
  <si>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</si>
  <si>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</si>
  <si>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</si>
  <si>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</si>
  <si>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</si>
  <si>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</si>
  <si>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</si>
  <si>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</si>
  <si>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</si>
  <si>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</si>
  <si>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</si>
  <si>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</si>
  <si>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</si>
  <si>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</si>
  <si>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</si>
  <si>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</si>
  <si>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</si>
  <si>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</si>
  <si>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</si>
  <si>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</si>
  <si>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</si>
  <si>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</si>
  <si>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</si>
  <si>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</si>
  <si>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</si>
  <si>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</si>
  <si>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</si>
  <si>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</si>
  <si>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</si>
  <si>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</si>
  <si>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</si>
  <si>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</si>
  <si>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</si>
  <si>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</si>
  <si>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</si>
  <si>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</si>
  <si>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</si>
  <si>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</si>
  <si>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</si>
  <si>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</si>
  <si>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</si>
  <si>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</si>
  <si>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</si>
  <si>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</si>
  <si>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</si>
  <si>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</si>
  <si>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</si>
  <si>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</si>
  <si>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</si>
  <si>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</si>
  <si>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</si>
  <si>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</si>
  <si>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</si>
  <si>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</si>
  <si>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</si>
  <si>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</si>
  <si>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</si>
  <si>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</si>
  <si>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</si>
  <si>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</si>
  <si>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</si>
  <si>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</si>
  <si>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</si>
  <si>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</si>
  <si>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</si>
  <si>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</si>
  <si>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</si>
  <si>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</si>
  <si>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</si>
  <si>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</si>
  <si>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</si>
  <si>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</si>
  <si>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</si>
  <si>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</si>
  <si>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</si>
  <si>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</si>
  <si>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</si>
  <si>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</si>
  <si>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</si>
  <si>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</si>
  <si>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</si>
  <si>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</si>
  <si>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</si>
  <si>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</si>
  <si>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</si>
  <si>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</si>
  <si>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&lt;scroll down for direct cost summary&gt;</t>
  </si>
  <si>
    <t>Summary of Direct Costs</t>
  </si>
  <si>
    <t xml:space="preserve">Malt price, feed quality occurs 50%, price est. is $3.30 </t>
  </si>
  <si>
    <t>North Dakota 2008 Projected Crop Budgets - North East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</si>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</sst>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2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56" t="s">
        <v>136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104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105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106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107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108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109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110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111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112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113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114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115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116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117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118</v>
      </c>
      <c r="B19" s="48"/>
      <c r="C19" s="48"/>
      <c r="E19" s="48"/>
      <c r="F19" s="48"/>
      <c r="G19" s="48"/>
      <c r="H19" s="48"/>
    </row>
    <row r="20" spans="1:8" ht="12.75">
      <c r="A20" s="20" t="s">
        <v>119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120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121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122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123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124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125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126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127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5" t="s">
        <v>137</v>
      </c>
      <c r="B32" s="45" t="s">
        <v>138</v>
      </c>
      <c r="C32" s="45"/>
      <c r="D32" s="50"/>
      <c r="E32" s="45" t="s">
        <v>139</v>
      </c>
      <c r="F32" s="45"/>
      <c r="G32" s="45"/>
      <c r="H32" s="45"/>
    </row>
    <row r="33" spans="1:10" ht="12.75">
      <c r="A33" s="45" t="s">
        <v>140</v>
      </c>
      <c r="B33" s="64" t="s">
        <v>141</v>
      </c>
      <c r="C33" s="65"/>
      <c r="D33" s="65"/>
      <c r="E33" s="65"/>
      <c r="F33" s="65"/>
      <c r="G33" s="65"/>
      <c r="H33" s="45" t="s">
        <v>142</v>
      </c>
      <c r="I33" s="45"/>
      <c r="J33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1300</v>
      </c>
      <c r="C2" s="61"/>
      <c r="D2" s="61"/>
      <c r="E2" s="61"/>
      <c r="F2" s="61"/>
      <c r="G2" s="61"/>
    </row>
    <row r="3" spans="1:7" ht="12.75">
      <c r="A3" t="s">
        <v>87</v>
      </c>
      <c r="B3" s="10">
        <v>0.262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340.6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24.7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20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18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29.11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17.5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17.93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12.27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2.6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13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5.82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160.93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4.41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16.3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10.23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68.94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229.87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110.73000000000002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0.1237923076923077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0.05303076923076923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0.17682307692307692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1470</v>
      </c>
      <c r="C2" s="61"/>
      <c r="D2" s="61"/>
      <c r="E2" s="61"/>
      <c r="F2" s="61"/>
      <c r="G2" s="61"/>
    </row>
    <row r="3" spans="1:7" ht="12.75">
      <c r="A3" t="s">
        <v>87</v>
      </c>
      <c r="B3" s="12">
        <v>0.198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291.06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18.25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6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59.78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13.3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13.74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10.48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5.31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146.85999999999999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3.49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12.93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7.53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61.95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208.81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82.25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0.0999047619047619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0.04214285714285714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0.14204761904761906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21</v>
      </c>
      <c r="C2" s="61"/>
      <c r="D2" s="61"/>
      <c r="E2" s="61"/>
      <c r="F2" s="61"/>
      <c r="G2" s="61"/>
    </row>
    <row r="3" spans="1:7" ht="12.75">
      <c r="A3" t="s">
        <v>87</v>
      </c>
      <c r="B3" s="10">
        <v>10.59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222.39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13.2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15.73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26.43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6.9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16.6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12.04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3.46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95.86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3.88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14.36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9.02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65.25999999999999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161.12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61.26999999999998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4.564761904761904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3.107619047619047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7.672380952380952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35</v>
      </c>
      <c r="C2" s="61"/>
      <c r="D2" s="61"/>
      <c r="E2" s="61"/>
      <c r="F2" s="61"/>
      <c r="G2" s="61"/>
    </row>
    <row r="3" spans="1:7" ht="12.75">
      <c r="A3" t="s">
        <v>87</v>
      </c>
      <c r="B3" s="12">
        <v>6.18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216.29999999999998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31.5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11.47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8.8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17.66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12.88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6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4.01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110.82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4.05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15.82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9.17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67.03999999999999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177.85999999999999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38.44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3.166285714285714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1.9154285714285713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5.081714285714285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60</v>
      </c>
      <c r="C2" s="61"/>
      <c r="D2" s="61"/>
      <c r="E2" s="61"/>
      <c r="F2" s="61"/>
      <c r="G2" s="61"/>
    </row>
    <row r="3" spans="1:7" ht="12.75">
      <c r="A3" t="s">
        <v>87</v>
      </c>
      <c r="B3" s="12">
        <v>2.25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135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10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1.88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39.43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8.6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17.67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12.13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3.42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94.63000000000001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4.23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15.1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9.07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66.4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161.03000000000003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-26.03000000000003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1.5771666666666668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1.1066666666666667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2.6838333333333337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950</v>
      </c>
      <c r="C2" s="61"/>
      <c r="D2" s="61"/>
      <c r="E2" s="61"/>
      <c r="F2" s="61"/>
      <c r="G2" s="61"/>
    </row>
    <row r="3" spans="1:7" ht="12.75">
      <c r="A3" t="s">
        <v>87</v>
      </c>
      <c r="B3" s="12">
        <v>0.265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251.75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10.56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9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28.98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3.6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14.73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10.75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2.97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82.09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3.47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13.02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7.75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62.239999999999995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144.32999999999998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107.42000000000002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0.08641052631578948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0.06551578947368421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0.15192631578947366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950</v>
      </c>
      <c r="C2" s="61"/>
      <c r="D2" s="61"/>
      <c r="E2" s="61"/>
      <c r="F2" s="61"/>
      <c r="G2" s="61"/>
    </row>
    <row r="3" spans="1:7" ht="12.75">
      <c r="A3" t="s">
        <v>30</v>
      </c>
      <c r="B3" s="10">
        <v>0.196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186.20000000000002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16.5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8.75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15.77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0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17.78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12.45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2.73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75.48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3.93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14.75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9.18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65.86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141.34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44.860000000000014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0.07945263157894737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0.06932631578947368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0.14877894736842107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1600</v>
      </c>
      <c r="C2" s="61"/>
      <c r="D2" s="61"/>
      <c r="E2" s="61"/>
      <c r="F2" s="61"/>
      <c r="G2" s="61"/>
    </row>
    <row r="3" spans="1:7" ht="12.75">
      <c r="A3" t="s">
        <v>30</v>
      </c>
      <c r="B3" s="10">
        <v>0.087</v>
      </c>
      <c r="C3" s="61"/>
      <c r="D3" s="61"/>
      <c r="E3" s="61"/>
      <c r="F3" s="61"/>
      <c r="G3" s="61"/>
    </row>
    <row r="4" spans="1:7" ht="12.75">
      <c r="A4" t="s">
        <v>28</v>
      </c>
      <c r="B4" s="2">
        <f>B2*B3</f>
        <v>139.2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6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23.17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0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16.48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11.71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2.26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62.620000000000005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3.86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14.25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8.64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64.75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127.37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11.829999999999984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0.039137500000000006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0.04046875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0.07960625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48</v>
      </c>
      <c r="C2" s="61"/>
      <c r="D2" s="61"/>
      <c r="E2" s="61"/>
      <c r="F2" s="61"/>
      <c r="G2" s="61"/>
    </row>
    <row r="3" spans="1:7" ht="12.75">
      <c r="A3" t="s">
        <v>88</v>
      </c>
      <c r="B3" s="10">
        <v>5.73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275.04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12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10.7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6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67.74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15.3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14.36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10.69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6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5.35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148.14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3.65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13.18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7.49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62.32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210.45999999999998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64.58000000000004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3.0862499999999997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1.2983333333333333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4.384583333333333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65</v>
      </c>
      <c r="C1" s="22" t="s">
        <v>67</v>
      </c>
      <c r="D1" s="43" t="s">
        <v>128</v>
      </c>
      <c r="E1" s="23" t="s">
        <v>75</v>
      </c>
      <c r="F1" s="22" t="s">
        <v>79</v>
      </c>
      <c r="G1" s="22" t="s">
        <v>80</v>
      </c>
      <c r="H1" s="22" t="s">
        <v>70</v>
      </c>
    </row>
    <row r="2" spans="1:8" ht="12.75">
      <c r="A2" s="16" t="s">
        <v>64</v>
      </c>
      <c r="B2" s="16" t="s">
        <v>66</v>
      </c>
      <c r="C2" s="16" t="s">
        <v>68</v>
      </c>
      <c r="D2" s="51" t="s">
        <v>129</v>
      </c>
      <c r="E2" s="17" t="s">
        <v>76</v>
      </c>
      <c r="F2" s="16" t="s">
        <v>76</v>
      </c>
      <c r="G2" s="16" t="s">
        <v>76</v>
      </c>
      <c r="H2" s="16" t="s">
        <v>69</v>
      </c>
    </row>
    <row r="3" spans="1:8" ht="12.75">
      <c r="A3" s="4" t="s">
        <v>51</v>
      </c>
      <c r="B3" s="52">
        <f>HRSW!B4</f>
        <v>229.77</v>
      </c>
      <c r="C3" s="52">
        <f>HRSW!B18</f>
        <v>135.26999999999998</v>
      </c>
      <c r="D3" s="15">
        <f>B3-C3</f>
        <v>94.50000000000003</v>
      </c>
      <c r="E3" s="24">
        <v>800</v>
      </c>
      <c r="F3" s="25">
        <f aca="true" t="shared" si="0" ref="F3:F18">B3*E3</f>
        <v>183816</v>
      </c>
      <c r="G3" s="25">
        <f aca="true" t="shared" si="1" ref="G3:G18">E3*C3</f>
        <v>108215.99999999999</v>
      </c>
      <c r="H3" s="25">
        <f>F3-G3</f>
        <v>75600.00000000001</v>
      </c>
    </row>
    <row r="4" spans="1:8" ht="12.75">
      <c r="A4" s="4" t="s">
        <v>52</v>
      </c>
      <c r="B4" s="52">
        <f>Durum!B4</f>
        <v>230.72</v>
      </c>
      <c r="C4" s="52">
        <f>Durum!B18</f>
        <v>146.07999999999998</v>
      </c>
      <c r="D4" s="15">
        <f aca="true" t="shared" si="2" ref="D4:D18">B4-C4</f>
        <v>84.64000000000001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8">F4-G4</f>
        <v>0</v>
      </c>
    </row>
    <row r="5" spans="1:8" ht="12.75">
      <c r="A5" s="4" t="s">
        <v>53</v>
      </c>
      <c r="B5" s="52">
        <f>Barley!B4</f>
        <v>266</v>
      </c>
      <c r="C5" s="52">
        <f>Barley!B18</f>
        <v>115.04999999999998</v>
      </c>
      <c r="D5" s="15">
        <f t="shared" si="2"/>
        <v>150.95000000000002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26</v>
      </c>
      <c r="B6" s="52">
        <f>Corn!B4</f>
        <v>291.09</v>
      </c>
      <c r="C6" s="52">
        <f>Corn!B18</f>
        <v>212.84000000000003</v>
      </c>
      <c r="D6" s="15">
        <f t="shared" si="2"/>
        <v>78.24999999999994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52">
        <f>Soyb!B4</f>
        <v>228.96</v>
      </c>
      <c r="C7" s="52">
        <f>Soyb!B18</f>
        <v>104.21</v>
      </c>
      <c r="D7" s="15">
        <f t="shared" si="2"/>
        <v>124.75000000000001</v>
      </c>
      <c r="E7" s="24">
        <v>500</v>
      </c>
      <c r="F7" s="25">
        <f t="shared" si="0"/>
        <v>114480</v>
      </c>
      <c r="G7" s="25">
        <f t="shared" si="1"/>
        <v>52105</v>
      </c>
      <c r="H7" s="25">
        <f t="shared" si="3"/>
        <v>62375</v>
      </c>
    </row>
    <row r="8" spans="1:8" ht="12.75">
      <c r="A8" s="4" t="s">
        <v>85</v>
      </c>
      <c r="B8" s="52">
        <f>Drybean!B4</f>
        <v>332.90999999999997</v>
      </c>
      <c r="C8" s="52">
        <f>Drybean!B18</f>
        <v>144.80999999999997</v>
      </c>
      <c r="D8" s="15">
        <f t="shared" si="2"/>
        <v>188.1</v>
      </c>
      <c r="E8" s="24">
        <v>200</v>
      </c>
      <c r="F8" s="25">
        <f t="shared" si="0"/>
        <v>66582</v>
      </c>
      <c r="G8" s="25">
        <f t="shared" si="1"/>
        <v>28961.999999999996</v>
      </c>
      <c r="H8" s="25">
        <f t="shared" si="3"/>
        <v>37620</v>
      </c>
    </row>
    <row r="9" spans="1:8" ht="12.75">
      <c r="A9" s="4" t="s">
        <v>54</v>
      </c>
      <c r="B9" s="52">
        <f>Oil_SF!B4</f>
        <v>290</v>
      </c>
      <c r="C9" s="52">
        <f>Oil_SF!B18</f>
        <v>139.38000000000002</v>
      </c>
      <c r="D9" s="15">
        <f t="shared" si="2"/>
        <v>150.61999999999998</v>
      </c>
      <c r="E9" s="24">
        <v>200</v>
      </c>
      <c r="F9" s="25">
        <f t="shared" si="0"/>
        <v>58000</v>
      </c>
      <c r="G9" s="25">
        <f t="shared" si="1"/>
        <v>27876.000000000004</v>
      </c>
      <c r="H9" s="25">
        <f t="shared" si="3"/>
        <v>30123.999999999996</v>
      </c>
    </row>
    <row r="10" spans="1:8" ht="12.75">
      <c r="A10" s="4" t="s">
        <v>55</v>
      </c>
      <c r="B10" s="52">
        <f>Conf_SF!B4</f>
        <v>340.6</v>
      </c>
      <c r="C10" s="52">
        <f>Conf_SF!B18</f>
        <v>160.93</v>
      </c>
      <c r="D10" s="15">
        <f t="shared" si="2"/>
        <v>179.67000000000002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56</v>
      </c>
      <c r="B11" s="52">
        <f>Canola!B4</f>
        <v>291.06</v>
      </c>
      <c r="C11" s="52">
        <f>Canola!B18</f>
        <v>146.85999999999999</v>
      </c>
      <c r="D11" s="15">
        <f t="shared" si="2"/>
        <v>144.20000000000002</v>
      </c>
      <c r="E11" s="24">
        <v>500</v>
      </c>
      <c r="F11" s="25">
        <f t="shared" si="0"/>
        <v>145530</v>
      </c>
      <c r="G11" s="25">
        <f t="shared" si="1"/>
        <v>73429.99999999999</v>
      </c>
      <c r="H11" s="25">
        <f t="shared" si="3"/>
        <v>72100.00000000001</v>
      </c>
    </row>
    <row r="12" spans="1:8" ht="12.75">
      <c r="A12" s="4" t="s">
        <v>57</v>
      </c>
      <c r="B12" s="52">
        <f>Flax!B4</f>
        <v>222.39</v>
      </c>
      <c r="C12" s="52">
        <f>Flax!B18</f>
        <v>95.86</v>
      </c>
      <c r="D12" s="15">
        <f t="shared" si="2"/>
        <v>126.52999999999999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60</v>
      </c>
      <c r="B13" s="52">
        <f>Peas!B4</f>
        <v>216.29999999999998</v>
      </c>
      <c r="C13" s="52">
        <f>Peas!B18</f>
        <v>110.82</v>
      </c>
      <c r="D13" s="15">
        <f t="shared" si="2"/>
        <v>105.47999999999999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61</v>
      </c>
      <c r="B14" s="52">
        <f>Oats!B4</f>
        <v>135</v>
      </c>
      <c r="C14" s="52">
        <f>Oats!B18</f>
        <v>94.63000000000001</v>
      </c>
      <c r="D14" s="15">
        <f t="shared" si="2"/>
        <v>40.36999999999999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58</v>
      </c>
      <c r="B15" s="52">
        <f>Mustard!B4</f>
        <v>251.75</v>
      </c>
      <c r="C15" s="52">
        <f>Mustard!B18</f>
        <v>82.09</v>
      </c>
      <c r="D15" s="15">
        <f t="shared" si="2"/>
        <v>169.66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59</v>
      </c>
      <c r="B16" s="52">
        <f>Buckwht!B4</f>
        <v>186.20000000000002</v>
      </c>
      <c r="C16" s="52">
        <f>Buckwht!B18</f>
        <v>75.48</v>
      </c>
      <c r="D16" s="15">
        <f t="shared" si="2"/>
        <v>110.72000000000001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62</v>
      </c>
      <c r="B17" s="52">
        <f>Millet!B4</f>
        <v>139.2</v>
      </c>
      <c r="C17" s="52">
        <f>Millet!B18</f>
        <v>62.620000000000005</v>
      </c>
      <c r="D17" s="15">
        <f t="shared" si="2"/>
        <v>76.57999999999998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63</v>
      </c>
      <c r="B18" s="52">
        <f>'Wint.Wht'!B4</f>
        <v>275.04</v>
      </c>
      <c r="C18" s="52">
        <f>'Wint.Wht'!B18</f>
        <v>148.14</v>
      </c>
      <c r="D18" s="53">
        <f t="shared" si="2"/>
        <v>126.90000000000003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14" t="s">
        <v>81</v>
      </c>
      <c r="B19" s="14"/>
      <c r="C19" s="14"/>
      <c r="D19" s="14"/>
      <c r="E19" s="26">
        <f>SUM(E3:E18)</f>
        <v>2200</v>
      </c>
      <c r="F19" s="26">
        <f>SUM(F3:F18)</f>
        <v>568408</v>
      </c>
      <c r="G19" s="26">
        <f>SUM(G3:G18)</f>
        <v>290589</v>
      </c>
      <c r="H19" s="26">
        <f>SUM(H3:H18)</f>
        <v>277819</v>
      </c>
    </row>
    <row r="20" spans="1:7" ht="12.75">
      <c r="A20" s="4"/>
      <c r="B20" s="4"/>
      <c r="C20" s="4"/>
      <c r="D20" s="4"/>
      <c r="E20" s="18"/>
      <c r="F20" s="18"/>
      <c r="G20" s="18"/>
    </row>
    <row r="21" spans="1:8" ht="12.75">
      <c r="A21" s="3"/>
      <c r="B21" s="3"/>
      <c r="C21" s="58" t="s">
        <v>50</v>
      </c>
      <c r="D21" s="58"/>
      <c r="E21" s="58"/>
      <c r="F21" s="3"/>
      <c r="G21" s="3"/>
      <c r="H21" s="3"/>
    </row>
    <row r="22" spans="1:8" ht="12.75">
      <c r="A22" s="19" t="s">
        <v>77</v>
      </c>
      <c r="B22" s="19"/>
      <c r="C22" s="19"/>
      <c r="D22" s="20"/>
      <c r="E22" s="19" t="s">
        <v>78</v>
      </c>
      <c r="F22" s="19"/>
      <c r="G22" s="19"/>
      <c r="H22" s="3"/>
    </row>
    <row r="23" spans="1:7" ht="12.75">
      <c r="A23" t="s">
        <v>86</v>
      </c>
      <c r="C23" s="27">
        <f>F19</f>
        <v>568408</v>
      </c>
      <c r="E23" t="s">
        <v>72</v>
      </c>
      <c r="G23" s="27">
        <f>G19</f>
        <v>290589</v>
      </c>
    </row>
    <row r="24" spans="1:8" ht="12.75">
      <c r="A24" t="s">
        <v>82</v>
      </c>
      <c r="C24" s="28">
        <v>25300</v>
      </c>
      <c r="D24" s="1" t="s">
        <v>74</v>
      </c>
      <c r="E24" t="s">
        <v>130</v>
      </c>
      <c r="G24" s="28">
        <v>33000</v>
      </c>
      <c r="H24" s="1" t="s">
        <v>74</v>
      </c>
    </row>
    <row r="25" spans="1:8" ht="12.75">
      <c r="A25" t="s">
        <v>84</v>
      </c>
      <c r="C25" s="29">
        <v>0</v>
      </c>
      <c r="D25" s="1" t="s">
        <v>74</v>
      </c>
      <c r="E25" t="s">
        <v>71</v>
      </c>
      <c r="G25" s="28">
        <v>83600</v>
      </c>
      <c r="H25" s="1" t="s">
        <v>74</v>
      </c>
    </row>
    <row r="26" spans="1:8" ht="12.75">
      <c r="A26" t="s">
        <v>70</v>
      </c>
      <c r="C26" s="27">
        <f>SUM(C23:C25)</f>
        <v>593708</v>
      </c>
      <c r="E26" t="s">
        <v>131</v>
      </c>
      <c r="G26" s="28">
        <v>0</v>
      </c>
      <c r="H26" s="1" t="s">
        <v>74</v>
      </c>
    </row>
    <row r="27" spans="5:8" ht="12.75">
      <c r="E27" t="s">
        <v>73</v>
      </c>
      <c r="G27" s="28">
        <v>0</v>
      </c>
      <c r="H27" s="1" t="s">
        <v>74</v>
      </c>
    </row>
    <row r="28" spans="5:8" ht="12.75">
      <c r="E28" t="s">
        <v>83</v>
      </c>
      <c r="G28" s="29">
        <v>8000</v>
      </c>
      <c r="H28" s="1" t="s">
        <v>74</v>
      </c>
    </row>
    <row r="29" spans="5:7" ht="13.5" thickBot="1">
      <c r="E29" t="s">
        <v>70</v>
      </c>
      <c r="G29" s="35">
        <f>SUM(G23:G28)</f>
        <v>415189</v>
      </c>
    </row>
    <row r="30" spans="1:8" ht="13.5" thickBot="1">
      <c r="A30" s="3" t="s">
        <v>132</v>
      </c>
      <c r="B30" s="3"/>
      <c r="C30" s="3"/>
      <c r="D30" s="3"/>
      <c r="E30" s="3"/>
      <c r="F30" s="3"/>
      <c r="G30" s="54">
        <f>C26-G29</f>
        <v>178519</v>
      </c>
      <c r="H30" s="3"/>
    </row>
    <row r="31" ht="12.75">
      <c r="G31" s="6"/>
    </row>
    <row r="32" spans="3:6" ht="12.75">
      <c r="C32" s="59" t="s">
        <v>89</v>
      </c>
      <c r="D32" s="59"/>
      <c r="E32" s="59"/>
      <c r="F32" s="59"/>
    </row>
    <row r="33" spans="3:6" ht="12.75">
      <c r="C33" s="60" t="s">
        <v>133</v>
      </c>
      <c r="D33" s="60"/>
      <c r="E33" s="60"/>
      <c r="F33" s="60"/>
    </row>
    <row r="36" ht="12.75">
      <c r="A36" t="s">
        <v>134</v>
      </c>
    </row>
    <row r="37" spans="1:12" ht="12.75">
      <c r="A37" s="32" t="s">
        <v>90</v>
      </c>
      <c r="B37" s="33" t="s">
        <v>91</v>
      </c>
      <c r="C37" s="33" t="s">
        <v>92</v>
      </c>
      <c r="D37" s="33" t="s">
        <v>93</v>
      </c>
      <c r="E37" s="33" t="s">
        <v>94</v>
      </c>
      <c r="F37" s="33" t="s">
        <v>95</v>
      </c>
      <c r="G37" s="33" t="s">
        <v>96</v>
      </c>
      <c r="H37" s="33" t="s">
        <v>97</v>
      </c>
      <c r="I37" s="33" t="s">
        <v>98</v>
      </c>
      <c r="J37" s="33" t="s">
        <v>99</v>
      </c>
      <c r="K37" s="33" t="s">
        <v>100</v>
      </c>
      <c r="L37" s="34" t="s">
        <v>101</v>
      </c>
    </row>
    <row r="38" spans="1:12" ht="12.75">
      <c r="A38" s="4" t="s">
        <v>51</v>
      </c>
      <c r="B38" s="35">
        <f>$E3*HRSW!$B7</f>
        <v>15752.000000000002</v>
      </c>
      <c r="C38" s="35">
        <f>$E3*HRSW!$B8</f>
        <v>10800</v>
      </c>
      <c r="D38" s="35">
        <f>$E3*HRSW!$B9</f>
        <v>4000</v>
      </c>
      <c r="E38" s="35">
        <f>$E3*HRSW!$B10</f>
        <v>0</v>
      </c>
      <c r="F38" s="35">
        <f>$E3*HRSW!$B11</f>
        <v>38544</v>
      </c>
      <c r="G38" s="35">
        <f>$E3*HRSW!$B12</f>
        <v>12240</v>
      </c>
      <c r="H38" s="35">
        <f>$E3*HRSW!$B13</f>
        <v>12664</v>
      </c>
      <c r="I38" s="35">
        <f>$E3*HRSW!$B14</f>
        <v>9104</v>
      </c>
      <c r="J38" s="35">
        <f>$E3*HRSW!$B15</f>
        <v>0</v>
      </c>
      <c r="K38" s="35">
        <f>$E3*HRSW!$B16</f>
        <v>1200</v>
      </c>
      <c r="L38" s="36">
        <f>$E3*HRSW!$B17</f>
        <v>3911.9999999999995</v>
      </c>
    </row>
    <row r="39" spans="1:12" ht="12.75">
      <c r="A39" s="4" t="s">
        <v>52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" t="s">
        <v>53</v>
      </c>
      <c r="B40" s="25">
        <f>$E5*Barley!$B7</f>
        <v>0</v>
      </c>
      <c r="C40" s="25">
        <f>$E5*Barley!$B8</f>
        <v>0</v>
      </c>
      <c r="D40" s="25">
        <f>$E5*Barley!$B9</f>
        <v>0</v>
      </c>
      <c r="E40" s="25">
        <f>$E5*Barley!$B10</f>
        <v>0</v>
      </c>
      <c r="F40" s="25">
        <f>$E5*Barley!$B11</f>
        <v>0</v>
      </c>
      <c r="G40" s="25">
        <f>$E5*Barley!$B12</f>
        <v>0</v>
      </c>
      <c r="H40" s="25">
        <f>$E5*Barley!$B13</f>
        <v>0</v>
      </c>
      <c r="I40" s="25">
        <f>$E5*Barley!$B14</f>
        <v>0</v>
      </c>
      <c r="J40" s="25">
        <f>$E5*Barley!$B15</f>
        <v>0</v>
      </c>
      <c r="K40" s="25">
        <f>$E5*Barley!$B16</f>
        <v>0</v>
      </c>
      <c r="L40" s="37">
        <f>$E5*Barley!$B17</f>
        <v>0</v>
      </c>
    </row>
    <row r="41" spans="1:12" ht="12.75">
      <c r="A41" s="4" t="s">
        <v>26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37">
        <f>$E6*Corn!$B17</f>
        <v>0</v>
      </c>
    </row>
    <row r="42" spans="1:12" ht="12.75">
      <c r="A42" s="4" t="s">
        <v>25</v>
      </c>
      <c r="B42" s="25">
        <f>$E7*Soyb!$B7</f>
        <v>17750</v>
      </c>
      <c r="C42" s="25">
        <f>$E7*Soyb!$B8</f>
        <v>4250</v>
      </c>
      <c r="D42" s="25">
        <f>$E7*Soyb!$B9</f>
        <v>0</v>
      </c>
      <c r="E42" s="25">
        <f>$E7*Soyb!$B10</f>
        <v>0</v>
      </c>
      <c r="F42" s="25">
        <f>$E7*Soyb!$B11</f>
        <v>4985</v>
      </c>
      <c r="G42" s="25">
        <f>$E7*Soyb!$B12</f>
        <v>6600</v>
      </c>
      <c r="H42" s="25">
        <f>$E7*Soyb!$B13</f>
        <v>7995</v>
      </c>
      <c r="I42" s="25">
        <f>$E7*Soyb!$B14</f>
        <v>5890</v>
      </c>
      <c r="J42" s="25">
        <f>$E7*Soyb!$B15</f>
        <v>0</v>
      </c>
      <c r="K42" s="25">
        <f>$E7*Soyb!$B16</f>
        <v>2750</v>
      </c>
      <c r="L42" s="37">
        <f>$E7*Soyb!$B17</f>
        <v>1885</v>
      </c>
    </row>
    <row r="43" spans="1:12" ht="12.75">
      <c r="A43" s="4" t="s">
        <v>85</v>
      </c>
      <c r="B43" s="25">
        <f>$E8*Drybean!$B7</f>
        <v>6700</v>
      </c>
      <c r="C43" s="25">
        <f>$E8*Drybean!$B8</f>
        <v>4960</v>
      </c>
      <c r="D43" s="25">
        <f>$E8*Drybean!$B9</f>
        <v>0</v>
      </c>
      <c r="E43" s="25">
        <f>$E8*Drybean!$B10</f>
        <v>0</v>
      </c>
      <c r="F43" s="25">
        <f>$E8*Drybean!$B11</f>
        <v>4734</v>
      </c>
      <c r="G43" s="25">
        <f>$E8*Drybean!$B12</f>
        <v>4420</v>
      </c>
      <c r="H43" s="25">
        <f>$E8*Drybean!$B13</f>
        <v>4029.9999999999995</v>
      </c>
      <c r="I43" s="25">
        <f>$E8*Drybean!$B14</f>
        <v>2772</v>
      </c>
      <c r="J43" s="25">
        <f>$E8*Drybean!$B15</f>
        <v>0</v>
      </c>
      <c r="K43" s="25">
        <f>$E8*Drybean!$B16</f>
        <v>300</v>
      </c>
      <c r="L43" s="37">
        <f>$E8*Drybean!$B17</f>
        <v>1046</v>
      </c>
    </row>
    <row r="44" spans="1:12" ht="12.75">
      <c r="A44" s="4" t="s">
        <v>54</v>
      </c>
      <c r="B44" s="25">
        <f>$E9*Oil_SF!$B7</f>
        <v>3168</v>
      </c>
      <c r="C44" s="25">
        <f>$E9*Oil_SF!$B8</f>
        <v>4000</v>
      </c>
      <c r="D44" s="25">
        <f>$E9*Oil_SF!$B9</f>
        <v>0</v>
      </c>
      <c r="E44" s="25">
        <f>$E9*Oil_SF!$B10</f>
        <v>2400</v>
      </c>
      <c r="F44" s="25">
        <f>$E9*Oil_SF!$B11</f>
        <v>6900</v>
      </c>
      <c r="G44" s="25">
        <f>$E9*Oil_SF!$B12</f>
        <v>2480</v>
      </c>
      <c r="H44" s="25">
        <f>$E9*Oil_SF!$B13</f>
        <v>3474</v>
      </c>
      <c r="I44" s="25">
        <f>$E9*Oil_SF!$B14</f>
        <v>2416</v>
      </c>
      <c r="J44" s="25">
        <f>$E9*Oil_SF!$B15</f>
        <v>580</v>
      </c>
      <c r="K44" s="25">
        <f>$E9*Oil_SF!$B16</f>
        <v>1450</v>
      </c>
      <c r="L44" s="37">
        <f>$E9*Oil_SF!$B17</f>
        <v>1008</v>
      </c>
    </row>
    <row r="45" spans="1:12" ht="12.75">
      <c r="A45" s="4" t="s">
        <v>55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37">
        <f>$E10*Conf_SF!$B17</f>
        <v>0</v>
      </c>
    </row>
    <row r="46" spans="1:12" ht="12.75">
      <c r="A46" s="4" t="s">
        <v>56</v>
      </c>
      <c r="B46" s="25">
        <f>$E11*Canola!$B7</f>
        <v>9125</v>
      </c>
      <c r="C46" s="25">
        <f>$E11*Canola!$B8</f>
        <v>9250</v>
      </c>
      <c r="D46" s="25">
        <f>$E11*Canola!$B9</f>
        <v>0</v>
      </c>
      <c r="E46" s="25">
        <f>$E11*Canola!$B10</f>
        <v>3000</v>
      </c>
      <c r="F46" s="25">
        <f>$E11*Canola!$B11</f>
        <v>29890</v>
      </c>
      <c r="G46" s="25">
        <f>$E11*Canola!$B12</f>
        <v>6650</v>
      </c>
      <c r="H46" s="25">
        <f>$E11*Canola!$B13</f>
        <v>6870</v>
      </c>
      <c r="I46" s="25">
        <f>$E11*Canola!$B14</f>
        <v>5240</v>
      </c>
      <c r="J46" s="25">
        <f>$E11*Canola!$B15</f>
        <v>0</v>
      </c>
      <c r="K46" s="25">
        <f>$E11*Canola!$B16</f>
        <v>750</v>
      </c>
      <c r="L46" s="37">
        <f>$E11*Canola!$B17</f>
        <v>2655</v>
      </c>
    </row>
    <row r="47" spans="1:12" ht="12.75">
      <c r="A47" s="4" t="s">
        <v>57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" t="s">
        <v>60</v>
      </c>
      <c r="B48" s="25">
        <f>$E13*Peas!$B7</f>
        <v>0</v>
      </c>
      <c r="C48" s="25">
        <f>$E13*Peas!$B8</f>
        <v>0</v>
      </c>
      <c r="D48" s="25">
        <f>$E13*Peas!$B9</f>
        <v>0</v>
      </c>
      <c r="E48" s="25">
        <f>$E13*Peas!$B10</f>
        <v>0</v>
      </c>
      <c r="F48" s="25">
        <f>$E13*Peas!$B11</f>
        <v>0</v>
      </c>
      <c r="G48" s="25">
        <f>$E13*Peas!$B12</f>
        <v>0</v>
      </c>
      <c r="H48" s="25">
        <f>$E13*Peas!$B13</f>
        <v>0</v>
      </c>
      <c r="I48" s="25">
        <f>$E13*Peas!$B14</f>
        <v>0</v>
      </c>
      <c r="J48" s="25">
        <f>$E13*Peas!$B15</f>
        <v>0</v>
      </c>
      <c r="K48" s="25">
        <f>$E13*Peas!$B16</f>
        <v>0</v>
      </c>
      <c r="L48" s="37">
        <f>$E13*Peas!$B17</f>
        <v>0</v>
      </c>
    </row>
    <row r="49" spans="1:12" ht="12.75">
      <c r="A49" s="4" t="s">
        <v>61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58</v>
      </c>
      <c r="B50" s="38">
        <f>$E15*Mustard!$B7</f>
        <v>0</v>
      </c>
      <c r="C50" s="38">
        <f>$E15*Mustard!$B8</f>
        <v>0</v>
      </c>
      <c r="D50" s="38">
        <f>$E15*Mustard!$B9</f>
        <v>0</v>
      </c>
      <c r="E50" s="38">
        <f>$E15*Mustard!$B10</f>
        <v>0</v>
      </c>
      <c r="F50" s="38">
        <f>$E15*Mustard!$B11</f>
        <v>0</v>
      </c>
      <c r="G50" s="38">
        <f>$E15*Mustard!$B12</f>
        <v>0</v>
      </c>
      <c r="H50" s="38">
        <f>$E15*Mustard!$B13</f>
        <v>0</v>
      </c>
      <c r="I50" s="38">
        <f>$E15*Mustard!$B14</f>
        <v>0</v>
      </c>
      <c r="J50" s="38">
        <f>$E15*Mustard!$B15</f>
        <v>0</v>
      </c>
      <c r="K50" s="38">
        <f>$E15*Mustard!$B16</f>
        <v>0</v>
      </c>
      <c r="L50" s="39">
        <f>$E15*Mustard!$B17</f>
        <v>0</v>
      </c>
    </row>
    <row r="51" spans="1:12" ht="12.75">
      <c r="A51" s="4" t="s">
        <v>59</v>
      </c>
      <c r="B51" s="38">
        <f>$E16*Buckwht!$B7</f>
        <v>0</v>
      </c>
      <c r="C51" s="38">
        <f>$E16*Buckwht!$B8</f>
        <v>0</v>
      </c>
      <c r="D51" s="38">
        <f>$E16*Buckwht!$B9</f>
        <v>0</v>
      </c>
      <c r="E51" s="38">
        <f>$E16*Buckwht!$B10</f>
        <v>0</v>
      </c>
      <c r="F51" s="38">
        <f>$E16*Buckwht!$B11</f>
        <v>0</v>
      </c>
      <c r="G51" s="38">
        <f>$E16*Buckwht!$B12</f>
        <v>0</v>
      </c>
      <c r="H51" s="38">
        <f>$E16*Buckwht!$B13</f>
        <v>0</v>
      </c>
      <c r="I51" s="38">
        <f>$E16*Buckwht!$B14</f>
        <v>0</v>
      </c>
      <c r="J51" s="38">
        <f>$E16*Buckwht!$B15</f>
        <v>0</v>
      </c>
      <c r="K51" s="38">
        <f>$E16*Buckwht!$B16</f>
        <v>0</v>
      </c>
      <c r="L51" s="39">
        <f>$E16*Buckwht!$B17</f>
        <v>0</v>
      </c>
    </row>
    <row r="52" spans="1:12" ht="12.75">
      <c r="A52" s="4" t="s">
        <v>62</v>
      </c>
      <c r="B52" s="38">
        <f>$E17*Millet!$B7</f>
        <v>0</v>
      </c>
      <c r="C52" s="38">
        <f>$E17*Millet!$B8</f>
        <v>0</v>
      </c>
      <c r="D52" s="38">
        <f>$E17*Millet!$B9</f>
        <v>0</v>
      </c>
      <c r="E52" s="38">
        <f>$E17*Millet!$B10</f>
        <v>0</v>
      </c>
      <c r="F52" s="38">
        <f>$E17*Millet!$B11</f>
        <v>0</v>
      </c>
      <c r="G52" s="38">
        <f>$E17*Millet!$B12</f>
        <v>0</v>
      </c>
      <c r="H52" s="38">
        <f>$E17*Millet!$B13</f>
        <v>0</v>
      </c>
      <c r="I52" s="38">
        <f>$E17*Millet!$B14</f>
        <v>0</v>
      </c>
      <c r="J52" s="38">
        <f>$E17*Millet!$B15</f>
        <v>0</v>
      </c>
      <c r="K52" s="38">
        <f>$E17*Millet!$B16</f>
        <v>0</v>
      </c>
      <c r="L52" s="39">
        <f>$E17*Millet!$B17</f>
        <v>0</v>
      </c>
    </row>
    <row r="53" spans="1:12" ht="12.75">
      <c r="A53" s="4" t="s">
        <v>63</v>
      </c>
      <c r="B53" s="38">
        <f>$E18*'Wint.Wht'!$B7</f>
        <v>0</v>
      </c>
      <c r="C53" s="38">
        <f>$E18*'Wint.Wht'!$B8</f>
        <v>0</v>
      </c>
      <c r="D53" s="38">
        <f>$E18*'Wint.Wht'!$B9</f>
        <v>0</v>
      </c>
      <c r="E53" s="38">
        <f>$E18*'Wint.Wht'!$B10</f>
        <v>0</v>
      </c>
      <c r="F53" s="38">
        <f>$E18*'Wint.Wht'!$B11</f>
        <v>0</v>
      </c>
      <c r="G53" s="38">
        <f>$E18*'Wint.Wht'!$B12</f>
        <v>0</v>
      </c>
      <c r="H53" s="38">
        <f>$E18*'Wint.Wht'!$B13</f>
        <v>0</v>
      </c>
      <c r="I53" s="38">
        <f>$E18*'Wint.Wht'!$B14</f>
        <v>0</v>
      </c>
      <c r="J53" s="38">
        <f>$E18*'Wint.Wht'!$B15</f>
        <v>0</v>
      </c>
      <c r="K53" s="38">
        <f>$E18*'Wint.Wht'!$B16</f>
        <v>0</v>
      </c>
      <c r="L53" s="39">
        <f>$E18*'Wint.Wht'!$B17</f>
        <v>0</v>
      </c>
    </row>
    <row r="54" spans="1:12" ht="12.75">
      <c r="A54" s="40" t="s">
        <v>81</v>
      </c>
      <c r="B54" s="26">
        <f aca="true" t="shared" si="4" ref="B54:L54">SUM(B38:B53)</f>
        <v>52495</v>
      </c>
      <c r="C54" s="26">
        <f t="shared" si="4"/>
        <v>33260</v>
      </c>
      <c r="D54" s="26">
        <f t="shared" si="4"/>
        <v>4000</v>
      </c>
      <c r="E54" s="26">
        <f t="shared" si="4"/>
        <v>5400</v>
      </c>
      <c r="F54" s="26">
        <f t="shared" si="4"/>
        <v>85053</v>
      </c>
      <c r="G54" s="26">
        <f t="shared" si="4"/>
        <v>32390</v>
      </c>
      <c r="H54" s="26">
        <f t="shared" si="4"/>
        <v>35033</v>
      </c>
      <c r="I54" s="26">
        <f t="shared" si="4"/>
        <v>25422</v>
      </c>
      <c r="J54" s="26">
        <f t="shared" si="4"/>
        <v>580</v>
      </c>
      <c r="K54" s="26">
        <f t="shared" si="4"/>
        <v>6450</v>
      </c>
      <c r="L54" s="41">
        <f t="shared" si="4"/>
        <v>10506</v>
      </c>
    </row>
    <row r="55" spans="1:12" ht="12.75">
      <c r="A55" s="40" t="s">
        <v>102</v>
      </c>
      <c r="B55" s="26"/>
      <c r="C55" s="41"/>
      <c r="D55" s="42">
        <f>SUM(B54:L54)</f>
        <v>290589</v>
      </c>
      <c r="E55" s="27"/>
      <c r="F55" s="27"/>
      <c r="G55" s="27"/>
      <c r="H55" s="27"/>
      <c r="I55" s="27"/>
      <c r="J55" s="27"/>
      <c r="K55" s="27"/>
      <c r="L55" s="27"/>
    </row>
  </sheetData>
  <sheetProtection sheet="1" objects="1" scenarios="1"/>
  <mergeCells count="3">
    <mergeCell ref="C21:E21"/>
    <mergeCell ref="C32:F32"/>
    <mergeCell ref="C33:F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37</v>
      </c>
      <c r="C2" s="61"/>
      <c r="D2" s="61"/>
      <c r="E2" s="61"/>
      <c r="F2" s="61"/>
      <c r="G2" s="61"/>
    </row>
    <row r="3" spans="1:7" ht="12.75">
      <c r="A3" t="s">
        <v>87</v>
      </c>
      <c r="B3" s="10">
        <v>6.21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229.77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19.69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13.5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5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48.18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15.3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15.83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11.38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4.89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135.26999999999998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3.76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13.78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8.17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63.71</v>
      </c>
      <c r="C25" s="61"/>
      <c r="D25" s="61"/>
      <c r="E25" s="61"/>
      <c r="F25" s="61"/>
      <c r="G25" s="61"/>
    </row>
    <row r="26" spans="2:7" ht="12.75" customHeight="1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198.98</v>
      </c>
      <c r="C27" s="61"/>
      <c r="D27" s="61"/>
      <c r="E27" s="61"/>
      <c r="F27" s="61"/>
      <c r="G27" s="61"/>
    </row>
    <row r="28" spans="2:7" ht="12.75" customHeight="1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30.79000000000002</v>
      </c>
      <c r="C29" s="61"/>
      <c r="D29" s="61"/>
      <c r="E29" s="61"/>
      <c r="F29" s="61"/>
      <c r="G29" s="61"/>
    </row>
    <row r="30" spans="2:7" ht="12.75" customHeight="1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3.6559459459459456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1.721891891891892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5.377837837837838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32</v>
      </c>
      <c r="C2" s="61"/>
      <c r="D2" s="61"/>
      <c r="E2" s="61"/>
      <c r="F2" s="61"/>
      <c r="G2" s="61"/>
    </row>
    <row r="3" spans="1:7" ht="12.75">
      <c r="A3" t="s">
        <v>87</v>
      </c>
      <c r="B3" s="10">
        <v>7.21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230.72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39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13.5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5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39.29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15.6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15.61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11.3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5.28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146.07999999999998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3.7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13.63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8.09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63.42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209.5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21.22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4.5649999999999995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1.981875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6.546875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56</v>
      </c>
      <c r="C2" s="61"/>
      <c r="D2" s="61"/>
      <c r="E2" s="61"/>
      <c r="F2" s="61"/>
      <c r="G2" s="61"/>
    </row>
    <row r="3" spans="1:7" ht="12.75">
      <c r="A3" t="s">
        <v>87</v>
      </c>
      <c r="B3" s="10">
        <v>4.75</v>
      </c>
      <c r="C3" s="61" t="s">
        <v>135</v>
      </c>
      <c r="D3" s="61"/>
      <c r="E3" s="61"/>
      <c r="F3" s="61"/>
      <c r="G3" s="61"/>
    </row>
    <row r="4" spans="1:7" ht="12.75">
      <c r="A4" t="s">
        <v>28</v>
      </c>
      <c r="B4" s="2">
        <f>B2*B3</f>
        <v>266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17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11.7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1.25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44.57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5.3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17.5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12.07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4.16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115.04999999999998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4.18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14.98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9.01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66.17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181.21999999999997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84.78000000000003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2.0544642857142854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1.1816071428571429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3.236071428571428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93</v>
      </c>
      <c r="C2" s="61"/>
      <c r="D2" s="61"/>
      <c r="E2" s="61"/>
      <c r="F2" s="61"/>
      <c r="G2" s="61"/>
    </row>
    <row r="3" spans="1:7" ht="12.75">
      <c r="A3" t="s">
        <v>87</v>
      </c>
      <c r="B3" s="10">
        <v>3.13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291.09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47.74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5.5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67.32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24.9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21.89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14.69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13.11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7.69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212.84000000000003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5.49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21.37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12.52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77.38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290.22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0.8699999999999477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2.288602150537635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0.8320430107526882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3.120645161290323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27</v>
      </c>
      <c r="C2" s="61"/>
      <c r="D2" s="61"/>
      <c r="E2" s="61"/>
      <c r="F2" s="61"/>
      <c r="G2" s="61"/>
    </row>
    <row r="3" spans="1:7" ht="12.75">
      <c r="A3" t="s">
        <v>87</v>
      </c>
      <c r="B3" s="10">
        <v>8.48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228.96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35.5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8.5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9.97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13.2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15.99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11.78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5.5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3.77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104.21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3.8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14.31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8.58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64.69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168.89999999999998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60.06000000000003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7</v>
      </c>
      <c r="C31" s="61"/>
      <c r="D31" s="61"/>
      <c r="E31" s="61"/>
      <c r="F31" s="61"/>
      <c r="G31" s="61"/>
    </row>
    <row r="32" spans="1:7" ht="12.75">
      <c r="A32" s="1" t="s">
        <v>22</v>
      </c>
      <c r="B32" s="2">
        <f>B18/B2</f>
        <v>3.8596296296296293</v>
      </c>
      <c r="C32" s="61"/>
      <c r="D32" s="61"/>
      <c r="E32" s="61"/>
      <c r="F32" s="61"/>
      <c r="G32" s="61"/>
    </row>
    <row r="33" spans="1:7" ht="12.75">
      <c r="A33" t="s">
        <v>23</v>
      </c>
      <c r="B33" s="2">
        <f>B25/B2</f>
        <v>2.395925925925926</v>
      </c>
      <c r="C33" s="61"/>
      <c r="D33" s="61"/>
      <c r="E33" s="61"/>
      <c r="F33" s="61"/>
      <c r="G33" s="61"/>
    </row>
    <row r="34" spans="1:7" ht="12.75">
      <c r="A34" t="s">
        <v>27</v>
      </c>
      <c r="B34" s="2">
        <f>B27/B2</f>
        <v>6.255555555555555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1370</v>
      </c>
      <c r="C2" s="61"/>
      <c r="D2" s="61"/>
      <c r="E2" s="61"/>
      <c r="F2" s="61"/>
      <c r="G2" s="61"/>
    </row>
    <row r="3" spans="1:7" ht="12.75">
      <c r="A3" t="s">
        <v>30</v>
      </c>
      <c r="B3" s="10">
        <v>0.243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332.90999999999997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33.5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24.8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0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23.67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22.1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20.15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13.86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0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1.5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5.23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144.80999999999997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4.68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17.84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11.64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72.16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216.96999999999997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115.94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0.10570072992700728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0.05267153284671532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0.1583722627737226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3" t="s">
        <v>31</v>
      </c>
      <c r="D1" s="63"/>
      <c r="E1" s="63"/>
      <c r="F1" s="63"/>
      <c r="G1" s="63"/>
    </row>
    <row r="2" spans="1:7" ht="12.75">
      <c r="A2" t="s">
        <v>29</v>
      </c>
      <c r="B2" s="9">
        <v>1450</v>
      </c>
      <c r="C2" s="61"/>
      <c r="D2" s="61"/>
      <c r="E2" s="61"/>
      <c r="F2" s="61"/>
      <c r="G2" s="61"/>
    </row>
    <row r="3" spans="1:7" ht="12.75">
      <c r="A3" t="s">
        <v>87</v>
      </c>
      <c r="B3" s="10">
        <v>0.2</v>
      </c>
      <c r="C3" s="61"/>
      <c r="D3" s="61"/>
      <c r="E3" s="61"/>
      <c r="F3" s="61"/>
      <c r="G3" s="61"/>
    </row>
    <row r="4" spans="1:7" ht="12.75">
      <c r="A4" t="s">
        <v>28</v>
      </c>
      <c r="B4">
        <f>B2*B3</f>
        <v>290</v>
      </c>
      <c r="C4" s="61"/>
      <c r="D4" s="61"/>
      <c r="E4" s="61"/>
      <c r="F4" s="61"/>
      <c r="G4" s="61"/>
    </row>
    <row r="5" spans="3:7" ht="12.75">
      <c r="C5" s="61"/>
      <c r="D5" s="61"/>
      <c r="E5" s="61"/>
      <c r="F5" s="61"/>
      <c r="G5" s="61"/>
    </row>
    <row r="6" spans="1:7" ht="12.75">
      <c r="A6" t="s">
        <v>1</v>
      </c>
      <c r="C6" s="61"/>
      <c r="D6" s="61"/>
      <c r="E6" s="61"/>
      <c r="F6" s="61"/>
      <c r="G6" s="61"/>
    </row>
    <row r="7" spans="1:7" ht="12.75">
      <c r="A7" s="1" t="s">
        <v>8</v>
      </c>
      <c r="B7" s="11">
        <v>15.84</v>
      </c>
      <c r="C7" s="61"/>
      <c r="D7" s="61"/>
      <c r="E7" s="61"/>
      <c r="F7" s="61"/>
      <c r="G7" s="61"/>
    </row>
    <row r="8" spans="1:7" ht="12.75">
      <c r="A8" s="1" t="s">
        <v>9</v>
      </c>
      <c r="B8" s="11">
        <v>20</v>
      </c>
      <c r="C8" s="61"/>
      <c r="D8" s="61"/>
      <c r="E8" s="61"/>
      <c r="F8" s="61"/>
      <c r="G8" s="61"/>
    </row>
    <row r="9" spans="1:7" ht="12.75">
      <c r="A9" s="1" t="s">
        <v>24</v>
      </c>
      <c r="B9" s="11">
        <v>0</v>
      </c>
      <c r="C9" s="61"/>
      <c r="D9" s="61"/>
      <c r="E9" s="61"/>
      <c r="F9" s="61"/>
      <c r="G9" s="61"/>
    </row>
    <row r="10" spans="1:7" ht="12.75">
      <c r="A10" s="1" t="s">
        <v>10</v>
      </c>
      <c r="B10" s="11">
        <v>12</v>
      </c>
      <c r="C10" s="61"/>
      <c r="D10" s="61"/>
      <c r="E10" s="61"/>
      <c r="F10" s="61"/>
      <c r="G10" s="61"/>
    </row>
    <row r="11" spans="1:7" ht="12.75">
      <c r="A11" s="1" t="s">
        <v>12</v>
      </c>
      <c r="B11" s="11">
        <v>34.5</v>
      </c>
      <c r="C11" s="61"/>
      <c r="D11" s="61"/>
      <c r="E11" s="61"/>
      <c r="F11" s="61"/>
      <c r="G11" s="61"/>
    </row>
    <row r="12" spans="1:7" ht="12.75">
      <c r="A12" s="1" t="s">
        <v>11</v>
      </c>
      <c r="B12" s="11">
        <v>12.4</v>
      </c>
      <c r="C12" s="61"/>
      <c r="D12" s="61"/>
      <c r="E12" s="61"/>
      <c r="F12" s="61"/>
      <c r="G12" s="61"/>
    </row>
    <row r="13" spans="1:7" ht="12.75">
      <c r="A13" s="1" t="s">
        <v>13</v>
      </c>
      <c r="B13" s="11">
        <v>17.37</v>
      </c>
      <c r="C13" s="61"/>
      <c r="D13" s="61"/>
      <c r="E13" s="61"/>
      <c r="F13" s="61"/>
      <c r="G13" s="61"/>
    </row>
    <row r="14" spans="1:7" ht="12.75">
      <c r="A14" s="1" t="s">
        <v>14</v>
      </c>
      <c r="B14" s="11">
        <v>12.08</v>
      </c>
      <c r="C14" s="61"/>
      <c r="D14" s="61"/>
      <c r="E14" s="61"/>
      <c r="F14" s="61"/>
      <c r="G14" s="61"/>
    </row>
    <row r="15" spans="1:7" ht="12.75">
      <c r="A15" s="1" t="s">
        <v>15</v>
      </c>
      <c r="B15" s="11">
        <v>2.9</v>
      </c>
      <c r="C15" s="61"/>
      <c r="D15" s="61"/>
      <c r="E15" s="61"/>
      <c r="F15" s="61"/>
      <c r="G15" s="61"/>
    </row>
    <row r="16" spans="1:7" ht="12.75">
      <c r="A16" s="1" t="s">
        <v>16</v>
      </c>
      <c r="B16" s="11">
        <v>7.25</v>
      </c>
      <c r="C16" s="61"/>
      <c r="D16" s="61"/>
      <c r="E16" s="61"/>
      <c r="F16" s="61"/>
      <c r="G16" s="61"/>
    </row>
    <row r="17" spans="1:7" ht="12.75">
      <c r="A17" s="1" t="s">
        <v>17</v>
      </c>
      <c r="B17" s="12">
        <v>5.04</v>
      </c>
      <c r="C17" s="61"/>
      <c r="D17" s="61"/>
      <c r="E17" s="61"/>
      <c r="F17" s="61"/>
      <c r="G17" s="61"/>
    </row>
    <row r="18" spans="1:7" ht="12.75">
      <c r="A18" t="s">
        <v>2</v>
      </c>
      <c r="B18" s="2">
        <f>SUM(B7:B17)</f>
        <v>139.38000000000002</v>
      </c>
      <c r="C18" s="61"/>
      <c r="D18" s="61"/>
      <c r="E18" s="61"/>
      <c r="F18" s="61"/>
      <c r="G18" s="61"/>
    </row>
    <row r="19" spans="2:7" ht="12.75">
      <c r="B19" s="2"/>
      <c r="C19" s="61"/>
      <c r="D19" s="61"/>
      <c r="E19" s="61"/>
      <c r="F19" s="61"/>
      <c r="G19" s="61"/>
    </row>
    <row r="20" spans="1:7" ht="12.75">
      <c r="A20" t="s">
        <v>3</v>
      </c>
      <c r="B20" s="2"/>
      <c r="C20" s="61"/>
      <c r="D20" s="61"/>
      <c r="E20" s="61"/>
      <c r="F20" s="61"/>
      <c r="G20" s="61"/>
    </row>
    <row r="21" spans="1:7" ht="12.75">
      <c r="A21" s="1" t="s">
        <v>18</v>
      </c>
      <c r="B21" s="7">
        <v>4.37</v>
      </c>
      <c r="C21" s="61"/>
      <c r="D21" s="61"/>
      <c r="E21" s="61"/>
      <c r="F21" s="61"/>
      <c r="G21" s="61"/>
    </row>
    <row r="22" spans="1:7" ht="12.75">
      <c r="A22" s="1" t="s">
        <v>19</v>
      </c>
      <c r="B22" s="7">
        <v>16.1</v>
      </c>
      <c r="C22" s="61"/>
      <c r="D22" s="61"/>
      <c r="E22" s="61"/>
      <c r="F22" s="61"/>
      <c r="G22" s="61"/>
    </row>
    <row r="23" spans="1:7" ht="12.75">
      <c r="A23" s="1" t="s">
        <v>20</v>
      </c>
      <c r="B23" s="7">
        <v>9.97</v>
      </c>
      <c r="C23" s="61"/>
      <c r="D23" s="61"/>
      <c r="E23" s="61"/>
      <c r="F23" s="61"/>
      <c r="G23" s="61"/>
    </row>
    <row r="24" spans="1:7" ht="12.75">
      <c r="A24" s="1" t="s">
        <v>21</v>
      </c>
      <c r="B24" s="8">
        <v>38</v>
      </c>
      <c r="C24" s="61"/>
      <c r="D24" s="61"/>
      <c r="E24" s="61"/>
      <c r="F24" s="61"/>
      <c r="G24" s="61"/>
    </row>
    <row r="25" spans="1:7" ht="12.75">
      <c r="A25" t="s">
        <v>4</v>
      </c>
      <c r="B25" s="2">
        <f>SUM(B21:B24)</f>
        <v>68.44</v>
      </c>
      <c r="C25" s="61"/>
      <c r="D25" s="61"/>
      <c r="E25" s="61"/>
      <c r="F25" s="61"/>
      <c r="G25" s="61"/>
    </row>
    <row r="26" spans="2:7" ht="12.75">
      <c r="B26" s="2"/>
      <c r="C26" s="61"/>
      <c r="D26" s="61"/>
      <c r="E26" s="61"/>
      <c r="F26" s="61"/>
      <c r="G26" s="61"/>
    </row>
    <row r="27" spans="1:7" ht="12.75">
      <c r="A27" t="s">
        <v>5</v>
      </c>
      <c r="B27" s="2">
        <f>B18+B25</f>
        <v>207.82000000000002</v>
      </c>
      <c r="C27" s="61"/>
      <c r="D27" s="61"/>
      <c r="E27" s="61"/>
      <c r="F27" s="61"/>
      <c r="G27" s="61"/>
    </row>
    <row r="28" spans="2:7" ht="12.75">
      <c r="B28" s="2"/>
      <c r="C28" s="61"/>
      <c r="D28" s="61"/>
      <c r="E28" s="61"/>
      <c r="F28" s="61"/>
      <c r="G28" s="61"/>
    </row>
    <row r="29" spans="1:7" ht="12.75">
      <c r="A29" t="s">
        <v>33</v>
      </c>
      <c r="B29" s="2">
        <f>B4-B27</f>
        <v>82.17999999999998</v>
      </c>
      <c r="C29" s="61"/>
      <c r="D29" s="61"/>
      <c r="E29" s="61"/>
      <c r="F29" s="61"/>
      <c r="G29" s="61"/>
    </row>
    <row r="30" spans="2:7" ht="12.75">
      <c r="B30" s="2"/>
      <c r="C30" s="61"/>
      <c r="D30" s="61"/>
      <c r="E30" s="61"/>
      <c r="F30" s="61"/>
      <c r="G30" s="61"/>
    </row>
    <row r="31" spans="1:7" ht="12.75">
      <c r="A31" t="s">
        <v>6</v>
      </c>
      <c r="B31" s="31" t="s">
        <v>39</v>
      </c>
      <c r="C31" s="61"/>
      <c r="D31" s="61"/>
      <c r="E31" s="61"/>
      <c r="F31" s="61"/>
      <c r="G31" s="61"/>
    </row>
    <row r="32" spans="1:7" ht="12.75">
      <c r="A32" s="1" t="s">
        <v>22</v>
      </c>
      <c r="B32" s="13">
        <f>B18/B2</f>
        <v>0.0961241379310345</v>
      </c>
      <c r="C32" s="61"/>
      <c r="D32" s="61"/>
      <c r="E32" s="61"/>
      <c r="F32" s="61"/>
      <c r="G32" s="61"/>
    </row>
    <row r="33" spans="1:7" ht="12.75">
      <c r="A33" t="s">
        <v>23</v>
      </c>
      <c r="B33" s="13">
        <f>B25/B2</f>
        <v>0.0472</v>
      </c>
      <c r="C33" s="61"/>
      <c r="D33" s="61"/>
      <c r="E33" s="61"/>
      <c r="F33" s="61"/>
      <c r="G33" s="61"/>
    </row>
    <row r="34" spans="1:7" ht="12.75">
      <c r="A34" t="s">
        <v>27</v>
      </c>
      <c r="B34" s="13">
        <f>B27/B2</f>
        <v>0.1433241379310345</v>
      </c>
      <c r="C34" s="61"/>
      <c r="D34" s="61"/>
      <c r="E34" s="61"/>
      <c r="F34" s="61"/>
      <c r="G34" s="61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2006-12-22T21:06:05Z</cp:lastPrinted>
  <dcterms:created xsi:type="dcterms:W3CDTF">2005-01-10T15:34:54Z</dcterms:created>
  <dcterms:modified xsi:type="dcterms:W3CDTF">2007-12-18T17:56:28Z</dcterms:modified>
  <cp:category/>
  <cp:version/>
  <cp:contentType/>
  <cp:contentStatus/>
</cp:coreProperties>
</file>