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<sst xmlns="http://schemas.openxmlformats.org/spreadsheetml/2006/main" count="751" uniqueCount="163">
  <si>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</si>
  <si>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</si>
  <si>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</si>
  <si>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</si>
  <si>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</si>
  <si>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</si>
  <si>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</si>
  <si>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</si>
  <si>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</si>
  <si>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</si>
  <si>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</si>
  <si>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</si>
  <si>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</si>
  <si>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</si>
  <si>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</si>
  <si>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</si>
  <si>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</si>
  <si>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</si>
  <si>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</si>
  <si>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</si>
  <si>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</si>
  <si>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</si>
  <si>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</si>
  <si>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</si>
  <si>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</si>
  <si>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</si>
  <si>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</si>
  <si>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</si>
  <si>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</si>
  <si>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</si>
  <si>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</si>
  <si>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</si>
  <si>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</si>
  <si>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</si>
  <si>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</si>
  <si>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</si>
  <si>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</si>
  <si>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</si>
  <si>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</si>
  <si>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</si>
  <si>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</si>
  <si>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</si>
  <si>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</si>
  <si>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</si>
  <si>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</si>
  <si>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</si>
  <si>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</si>
  <si>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</si>
  <si>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</si>
  <si>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</si>
  <si>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</si>
  <si>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</si>
  <si>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</si>
  <si>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</si>
  <si>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</si>
  <si>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</si>
  <si>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</si>
  <si>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</si>
  <si>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</si>
  <si>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</si>
  <si>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</si>
  <si>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</si>
  <si>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</si>
  <si>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</si>
  <si>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</si>
  <si>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</si>
  <si>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</si>
  <si>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</si>
  <si>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</si>
  <si>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</si>
  <si>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</si>
  <si>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</si>
  <si>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</si>
  <si>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</si>
  <si>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</si>
  <si>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</si>
  <si>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</si>
  <si>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</si>
  <si>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</si>
  <si>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</si>
  <si>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</si>
  <si>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</si>
  <si>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</si>
  <si>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</si>
  <si>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</si>
  <si>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</si>
  <si>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</si>
  <si>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</si>
  <si>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</si>
  <si>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</si>
  <si>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</si>
  <si>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</si>
  <si>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</si>
  <si>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</si>
  <si>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</si>
  <si>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</si>
  <si>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</si>
  <si>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</si>
  <si>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</si>
  <si>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</si>
  <si>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</si>
  <si>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</si>
  <si>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</si>
  <si>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</si>
  <si>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</si>
  <si>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</si>
  <si>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</si>
  <si>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</si>
  <si>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</si>
  <si>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</si>
  <si>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</si>
  <si>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</si>
  <si>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</si>
  <si>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</si>
  <si>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</si>
  <si>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</si>
  <si>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</si>
  <si>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</si>
  <si>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</si>
  <si>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</si>
  <si>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</si>
  <si>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</si>
  <si>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</si>
  <si>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</si>
  <si>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</si>
  <si>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</si>
  <si>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</si>
  <si>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</si>
  <si>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</si>
  <si>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</si>
  <si>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</si>
  <si>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</si>
  <si>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</si>
  <si>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</si>
  <si>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</si>
  <si>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Two ascochyta blight fung. trtmts, more maybe needed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</si>
  <si>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</si>
  <si>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</si>
  <si>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</si>
  <si>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</si>
  <si>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</si>
  <si>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</si>
  <si>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</si>
  <si>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</si>
  <si>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Crop ins. only available by written agreement in some counties</t>
  </si>
  <si>
    <t>Cost includes $8 for inoculant and fungicide seed treatment</t>
  </si>
  <si>
    <t>only available by written agreement in most counties of region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</si>
  <si>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</si>
  <si>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</si>
  <si>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</si>
  <si>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</si>
  <si>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</si>
  <si>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</si>
  <si>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</si>
  <si>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Cereal grain aphid insecticide would cost about $4</t>
  </si>
  <si>
    <t>Malt price, price est. for feed quality is $2.70</t>
  </si>
  <si>
    <t>Insecticide for cutworms and/or pea aphids would cost $4.</t>
  </si>
  <si>
    <t>inoculant, soil testing</t>
  </si>
  <si>
    <t>North Dakota 2018 Projected Crop Budgets - South West</t>
  </si>
  <si>
    <t>Mkt Rev.</t>
  </si>
  <si>
    <t>per Acre</t>
  </si>
  <si>
    <t xml:space="preserve">Dir. Costs </t>
  </si>
  <si>
    <t>Insect. for cutworms, pea aphids and/or grasshoppers  ~ $4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</si>
</sst>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19050</xdr:rowOff>
    </xdr:from>
    <xdr:to>
      <xdr:col>10</xdr:col>
      <xdr:colOff>219075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768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3" t="s">
        <v>158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96</v>
      </c>
      <c r="B2" s="84"/>
      <c r="C2" s="84"/>
      <c r="D2" s="84"/>
      <c r="E2" s="84"/>
      <c r="F2" s="84"/>
      <c r="G2" s="84"/>
      <c r="H2" s="84"/>
      <c r="I2" s="84"/>
      <c r="J2" s="84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7" t="s">
        <v>97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98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99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100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101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149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150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102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7" t="s">
        <v>103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104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6" t="s">
        <v>140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105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106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123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107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108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109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110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7" t="s">
        <v>111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112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113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114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115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116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2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1:12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1" t="s">
        <v>30</v>
      </c>
    </row>
    <row r="2" spans="1:3" ht="12.75">
      <c r="A2" t="s">
        <v>28</v>
      </c>
      <c r="B2" s="9">
        <v>1690</v>
      </c>
      <c r="C2" s="77"/>
    </row>
    <row r="3" spans="1:3" ht="12.75">
      <c r="A3" t="s">
        <v>136</v>
      </c>
      <c r="B3" s="12">
        <v>0.171</v>
      </c>
      <c r="C3" s="77"/>
    </row>
    <row r="4" spans="1:3" ht="12.75">
      <c r="A4" t="s">
        <v>27</v>
      </c>
      <c r="B4" s="2">
        <f>B2*B3</f>
        <v>288.99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57</v>
      </c>
      <c r="C7" s="77"/>
    </row>
    <row r="8" spans="1:3" ht="12.75">
      <c r="A8" s="1" t="s">
        <v>9</v>
      </c>
      <c r="B8" s="11">
        <v>22.5</v>
      </c>
      <c r="C8" s="77"/>
    </row>
    <row r="9" spans="1:3" ht="12.75">
      <c r="A9" s="1" t="s">
        <v>24</v>
      </c>
      <c r="B9" s="11">
        <v>0</v>
      </c>
      <c r="C9" s="77" t="s">
        <v>128</v>
      </c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51.42</v>
      </c>
      <c r="C11" s="77"/>
    </row>
    <row r="12" spans="1:3" ht="12.75">
      <c r="A12" s="1" t="s">
        <v>11</v>
      </c>
      <c r="B12" s="11">
        <v>14.3</v>
      </c>
      <c r="C12" s="77"/>
    </row>
    <row r="13" spans="1:3" ht="12.75">
      <c r="A13" s="1" t="s">
        <v>13</v>
      </c>
      <c r="B13" s="11">
        <v>10.88</v>
      </c>
      <c r="C13" s="77"/>
    </row>
    <row r="14" spans="1:3" ht="12.75">
      <c r="A14" s="1" t="s">
        <v>14</v>
      </c>
      <c r="B14" s="11">
        <v>16.99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4.61</v>
      </c>
      <c r="C17" s="77"/>
    </row>
    <row r="18" spans="1:3" ht="12.75">
      <c r="A18" t="s">
        <v>2</v>
      </c>
      <c r="B18" s="2">
        <f>SUM(B7:B17)</f>
        <v>185.20000000000005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7.71</v>
      </c>
      <c r="C21" s="77"/>
    </row>
    <row r="22" spans="1:3" ht="12.75">
      <c r="A22" s="1" t="s">
        <v>19</v>
      </c>
      <c r="B22" s="7">
        <v>20.75</v>
      </c>
      <c r="C22" s="77"/>
    </row>
    <row r="23" spans="1:3" ht="12.75">
      <c r="A23" s="1" t="s">
        <v>20</v>
      </c>
      <c r="B23" s="7">
        <v>11.28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78.24000000000001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263.44000000000005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25.549999999999955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0.10958579881656808</v>
      </c>
      <c r="C32" s="77"/>
    </row>
    <row r="33" spans="1:3" ht="12.75">
      <c r="A33" t="s">
        <v>23</v>
      </c>
      <c r="B33" s="13">
        <f>B25/B2</f>
        <v>0.046295857988165684</v>
      </c>
      <c r="C33" s="77"/>
    </row>
    <row r="34" spans="1:3" ht="12.75">
      <c r="A34" t="s">
        <v>26</v>
      </c>
      <c r="B34" s="13">
        <f>B27/B2</f>
        <v>0.15588165680473376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0" t="s">
        <v>30</v>
      </c>
    </row>
    <row r="2" spans="1:3" ht="12.75">
      <c r="A2" t="s">
        <v>28</v>
      </c>
      <c r="B2" s="9">
        <v>22</v>
      </c>
      <c r="C2" s="77"/>
    </row>
    <row r="3" spans="1:3" ht="12.75">
      <c r="A3" t="s">
        <v>136</v>
      </c>
      <c r="B3" s="12">
        <v>9.36</v>
      </c>
      <c r="C3" s="77"/>
    </row>
    <row r="4" spans="1:3" ht="12.75">
      <c r="A4" t="s">
        <v>27</v>
      </c>
      <c r="B4" s="2">
        <f>B2*B3</f>
        <v>205.92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12.8</v>
      </c>
      <c r="C7" s="77"/>
    </row>
    <row r="8" spans="1:3" ht="12.75">
      <c r="A8" s="1" t="s">
        <v>9</v>
      </c>
      <c r="B8" s="11">
        <v>25.4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16.06</v>
      </c>
      <c r="C11" s="77"/>
    </row>
    <row r="12" spans="1:3" ht="12.75">
      <c r="A12" s="1" t="s">
        <v>11</v>
      </c>
      <c r="B12" s="11">
        <v>9.7</v>
      </c>
      <c r="C12" s="77"/>
    </row>
    <row r="13" spans="1:3" ht="12.75">
      <c r="A13" s="1" t="s">
        <v>13</v>
      </c>
      <c r="B13" s="11">
        <v>10.54</v>
      </c>
      <c r="C13" s="77"/>
    </row>
    <row r="14" spans="1:3" ht="12.75">
      <c r="A14" s="1" t="s">
        <v>14</v>
      </c>
      <c r="B14" s="11">
        <v>17.36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1.5</v>
      </c>
      <c r="C16" s="77"/>
    </row>
    <row r="17" spans="1:3" ht="12.75">
      <c r="A17" s="1" t="s">
        <v>17</v>
      </c>
      <c r="B17" s="12">
        <v>2.38</v>
      </c>
      <c r="C17" s="77"/>
    </row>
    <row r="18" spans="1:3" ht="12.75">
      <c r="A18" t="s">
        <v>2</v>
      </c>
      <c r="B18" s="2">
        <f>SUM(B7:B17)</f>
        <v>95.74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7.72</v>
      </c>
      <c r="C21" s="77"/>
    </row>
    <row r="22" spans="1:3" ht="12.75">
      <c r="A22" s="1" t="s">
        <v>19</v>
      </c>
      <c r="B22" s="7">
        <v>20.7</v>
      </c>
      <c r="C22" s="77"/>
    </row>
    <row r="23" spans="1:3" ht="12.75">
      <c r="A23" s="1" t="s">
        <v>20</v>
      </c>
      <c r="B23" s="7">
        <v>11.66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78.58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174.32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31.599999999999994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4.351818181818182</v>
      </c>
      <c r="C32" s="77"/>
    </row>
    <row r="33" spans="1:3" ht="12.75">
      <c r="A33" t="s">
        <v>23</v>
      </c>
      <c r="B33" s="2">
        <f>B25/B2</f>
        <v>3.571818181818182</v>
      </c>
      <c r="C33" s="77"/>
    </row>
    <row r="34" spans="1:3" ht="12.75">
      <c r="A34" t="s">
        <v>26</v>
      </c>
      <c r="B34" s="2">
        <f>B27/B2</f>
        <v>7.923636363636363</v>
      </c>
      <c r="C34" s="77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0" t="s">
        <v>30</v>
      </c>
    </row>
    <row r="2" spans="1:3" ht="12.75">
      <c r="A2" t="s">
        <v>28</v>
      </c>
      <c r="B2" s="9">
        <v>34</v>
      </c>
      <c r="C2" s="77"/>
    </row>
    <row r="3" spans="1:3" ht="12.75">
      <c r="A3" t="s">
        <v>136</v>
      </c>
      <c r="B3" s="12">
        <v>6.3</v>
      </c>
      <c r="C3" s="79"/>
    </row>
    <row r="4" spans="1:3" ht="12.75">
      <c r="A4" t="s">
        <v>27</v>
      </c>
      <c r="B4" s="2">
        <f>B2*B3</f>
        <v>214.2</v>
      </c>
      <c r="C4" s="79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42</v>
      </c>
      <c r="C7" s="77"/>
    </row>
    <row r="8" spans="1:3" ht="12.75">
      <c r="A8" s="1" t="s">
        <v>9</v>
      </c>
      <c r="B8" s="11">
        <v>35</v>
      </c>
      <c r="C8" s="77"/>
    </row>
    <row r="9" spans="1:3" ht="12.75">
      <c r="A9" s="1" t="s">
        <v>24</v>
      </c>
      <c r="B9" s="11">
        <v>1.5</v>
      </c>
      <c r="C9" s="77" t="s">
        <v>138</v>
      </c>
    </row>
    <row r="10" spans="1:3" ht="12.75">
      <c r="A10" s="1" t="s">
        <v>10</v>
      </c>
      <c r="B10" s="11">
        <v>0</v>
      </c>
      <c r="C10" s="77" t="s">
        <v>156</v>
      </c>
    </row>
    <row r="11" spans="1:3" ht="12.75">
      <c r="A11" s="1" t="s">
        <v>12</v>
      </c>
      <c r="B11" s="11">
        <v>6.47</v>
      </c>
      <c r="C11" s="77"/>
    </row>
    <row r="12" spans="1:3" ht="12.75">
      <c r="A12" s="1" t="s">
        <v>11</v>
      </c>
      <c r="B12" s="11">
        <v>13.2</v>
      </c>
      <c r="C12" s="77"/>
    </row>
    <row r="13" spans="1:3" ht="12.75">
      <c r="A13" s="1" t="s">
        <v>13</v>
      </c>
      <c r="B13" s="11">
        <v>10.79</v>
      </c>
      <c r="C13" s="77"/>
    </row>
    <row r="14" spans="1:3" ht="12.75">
      <c r="A14" s="1" t="s">
        <v>14</v>
      </c>
      <c r="B14" s="11">
        <v>17.63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6</v>
      </c>
      <c r="C16" s="77" t="s">
        <v>157</v>
      </c>
    </row>
    <row r="17" spans="1:3" ht="12.75">
      <c r="A17" s="1" t="s">
        <v>17</v>
      </c>
      <c r="B17" s="12">
        <v>3.38</v>
      </c>
      <c r="C17" s="77"/>
    </row>
    <row r="18" spans="1:3" ht="12.75">
      <c r="A18" t="s">
        <v>2</v>
      </c>
      <c r="B18" s="2">
        <f>SUM(B7:B17)</f>
        <v>135.97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7.82</v>
      </c>
      <c r="C21" s="77"/>
    </row>
    <row r="22" spans="1:3" ht="12.75">
      <c r="A22" s="1" t="s">
        <v>19</v>
      </c>
      <c r="B22" s="7">
        <v>21.08</v>
      </c>
      <c r="C22" s="77"/>
    </row>
    <row r="23" spans="1:3" ht="12.75">
      <c r="A23" s="1" t="s">
        <v>20</v>
      </c>
      <c r="B23" s="7">
        <v>11.57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78.97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214.94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-0.7400000000000091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3.9991176470588234</v>
      </c>
      <c r="C32" s="77"/>
    </row>
    <row r="33" spans="1:3" ht="12.75">
      <c r="A33" t="s">
        <v>23</v>
      </c>
      <c r="B33" s="2">
        <f>B25/B2</f>
        <v>2.3226470588235295</v>
      </c>
      <c r="C33" s="77"/>
    </row>
    <row r="34" spans="1:3" ht="12.75">
      <c r="A34" t="s">
        <v>26</v>
      </c>
      <c r="B34" s="2">
        <f>B27/B2</f>
        <v>6.3217647058823525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0" t="s">
        <v>30</v>
      </c>
    </row>
    <row r="2" spans="1:3" ht="12.75">
      <c r="A2" t="s">
        <v>28</v>
      </c>
      <c r="B2" s="9">
        <v>63</v>
      </c>
      <c r="C2" s="77"/>
    </row>
    <row r="3" spans="1:3" ht="12.75">
      <c r="A3" t="s">
        <v>136</v>
      </c>
      <c r="B3" s="12">
        <v>1.97</v>
      </c>
      <c r="C3" s="77"/>
    </row>
    <row r="4" spans="1:3" ht="12.75">
      <c r="A4" t="s">
        <v>27</v>
      </c>
      <c r="B4" s="2">
        <f>B2*B3</f>
        <v>124.11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13</v>
      </c>
      <c r="C7" s="77"/>
    </row>
    <row r="8" spans="1:3" ht="12.75">
      <c r="A8" s="1" t="s">
        <v>9</v>
      </c>
      <c r="B8" s="11">
        <v>10.25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26.34</v>
      </c>
      <c r="C11" s="77"/>
    </row>
    <row r="12" spans="1:3" ht="12.75">
      <c r="A12" s="1" t="s">
        <v>11</v>
      </c>
      <c r="B12" s="11">
        <v>9.6</v>
      </c>
      <c r="C12" s="77"/>
    </row>
    <row r="13" spans="1:3" ht="12.75">
      <c r="A13" s="1" t="s">
        <v>13</v>
      </c>
      <c r="B13" s="11">
        <v>12.62</v>
      </c>
      <c r="C13" s="77"/>
    </row>
    <row r="14" spans="1:3" ht="12.75">
      <c r="A14" s="1" t="s">
        <v>14</v>
      </c>
      <c r="B14" s="11">
        <v>17.95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2.48</v>
      </c>
      <c r="C17" s="77"/>
    </row>
    <row r="18" spans="1:3" ht="12.75">
      <c r="A18" t="s">
        <v>2</v>
      </c>
      <c r="B18" s="2">
        <f>SUM(B7:B17)</f>
        <v>99.74000000000001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8.45</v>
      </c>
      <c r="C21" s="77"/>
    </row>
    <row r="22" spans="1:3" ht="12.75">
      <c r="A22" s="1" t="s">
        <v>19</v>
      </c>
      <c r="B22" s="7">
        <v>21.98</v>
      </c>
      <c r="C22" s="77"/>
    </row>
    <row r="23" spans="1:3" ht="12.75">
      <c r="A23" s="1" t="s">
        <v>20</v>
      </c>
      <c r="B23" s="7">
        <v>12.69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81.62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181.36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-57.250000000000014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1.5831746031746032</v>
      </c>
      <c r="C32" s="77"/>
    </row>
    <row r="33" spans="1:3" ht="12.75">
      <c r="A33" t="s">
        <v>23</v>
      </c>
      <c r="B33" s="2">
        <f>B25/B2</f>
        <v>1.2955555555555556</v>
      </c>
      <c r="C33" s="77"/>
    </row>
    <row r="34" spans="1:3" ht="12.75">
      <c r="A34" t="s">
        <v>26</v>
      </c>
      <c r="B34" s="2">
        <f>B27/B2</f>
        <v>2.878730158730159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80" t="s">
        <v>30</v>
      </c>
    </row>
    <row r="2" spans="1:3" ht="12.75">
      <c r="A2" t="s">
        <v>28</v>
      </c>
      <c r="B2" s="9">
        <v>1360</v>
      </c>
      <c r="C2" s="77"/>
    </row>
    <row r="3" spans="1:3" ht="12.75">
      <c r="A3" t="s">
        <v>136</v>
      </c>
      <c r="B3" s="10">
        <v>0.22</v>
      </c>
      <c r="C3" s="77"/>
    </row>
    <row r="4" spans="1:3" ht="12.75">
      <c r="A4" t="s">
        <v>27</v>
      </c>
      <c r="B4" s="2">
        <f>B2*B3</f>
        <v>299.2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31.5</v>
      </c>
      <c r="C7" s="77"/>
    </row>
    <row r="8" spans="1:3" ht="12.75">
      <c r="A8" s="1" t="s">
        <v>9</v>
      </c>
      <c r="B8" s="11">
        <v>34.6</v>
      </c>
      <c r="C8" s="77" t="s">
        <v>129</v>
      </c>
    </row>
    <row r="9" spans="1:3" ht="12.75">
      <c r="A9" s="1" t="s">
        <v>24</v>
      </c>
      <c r="B9" s="11">
        <v>16</v>
      </c>
      <c r="C9" s="79" t="s">
        <v>153</v>
      </c>
    </row>
    <row r="10" spans="1:3" ht="12.75">
      <c r="A10" s="1" t="s">
        <v>10</v>
      </c>
      <c r="B10" s="11">
        <v>0</v>
      </c>
      <c r="C10" s="79" t="s">
        <v>162</v>
      </c>
    </row>
    <row r="11" spans="1:3" ht="12.75">
      <c r="A11" s="1" t="s">
        <v>12</v>
      </c>
      <c r="B11" s="11">
        <v>4.31</v>
      </c>
      <c r="C11" s="77"/>
    </row>
    <row r="12" spans="1:3" ht="12.75">
      <c r="A12" s="1" t="s">
        <v>11</v>
      </c>
      <c r="B12" s="11">
        <v>24.5</v>
      </c>
      <c r="C12" s="77"/>
    </row>
    <row r="13" spans="1:3" ht="12.75">
      <c r="A13" s="1" t="s">
        <v>13</v>
      </c>
      <c r="B13" s="11">
        <v>12.59</v>
      </c>
      <c r="C13" s="77"/>
    </row>
    <row r="14" spans="1:3" ht="12.75">
      <c r="A14" s="1" t="s">
        <v>14</v>
      </c>
      <c r="B14" s="11">
        <v>20.86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9.5</v>
      </c>
      <c r="C16" s="77"/>
    </row>
    <row r="17" spans="1:3" ht="12.75">
      <c r="A17" s="1" t="s">
        <v>17</v>
      </c>
      <c r="B17" s="12">
        <v>3.92</v>
      </c>
      <c r="C17" s="77"/>
    </row>
    <row r="18" spans="1:3" ht="12.75">
      <c r="A18" t="s">
        <v>2</v>
      </c>
      <c r="B18" s="2">
        <f>SUM(B7:B17)</f>
        <v>157.78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8.36</v>
      </c>
      <c r="C21" s="77"/>
    </row>
    <row r="22" spans="1:3" ht="12.75">
      <c r="A22" s="1" t="s">
        <v>19</v>
      </c>
      <c r="B22" s="7">
        <v>25.37</v>
      </c>
      <c r="C22" s="77"/>
    </row>
    <row r="23" spans="1:3" ht="12.75">
      <c r="A23" s="1" t="s">
        <v>20</v>
      </c>
      <c r="B23" s="7">
        <v>13.76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85.99000000000001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243.77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55.42999999999998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0.11601470588235294</v>
      </c>
      <c r="C32" s="77"/>
    </row>
    <row r="33" spans="1:3" ht="12.75">
      <c r="A33" t="s">
        <v>23</v>
      </c>
      <c r="B33" s="13">
        <f>B25/B2</f>
        <v>0.0632279411764706</v>
      </c>
      <c r="C33" s="77"/>
    </row>
    <row r="34" spans="1:3" ht="12.75">
      <c r="A34" t="s">
        <v>26</v>
      </c>
      <c r="B34" s="13">
        <f>B27/B2</f>
        <v>0.17924264705882353</v>
      </c>
      <c r="C34" s="77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0" t="s">
        <v>30</v>
      </c>
    </row>
    <row r="2" spans="1:3" ht="12.75">
      <c r="A2" t="s">
        <v>28</v>
      </c>
      <c r="B2" s="9">
        <v>800</v>
      </c>
      <c r="C2" s="77"/>
    </row>
    <row r="3" spans="1:3" ht="12.75">
      <c r="A3" t="s">
        <v>136</v>
      </c>
      <c r="B3" s="10">
        <v>0.31</v>
      </c>
      <c r="C3" s="77"/>
    </row>
    <row r="4" spans="1:3" ht="12.75">
      <c r="A4" t="s">
        <v>27</v>
      </c>
      <c r="B4" s="27">
        <f>B2*B3</f>
        <v>248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20</v>
      </c>
      <c r="C7" s="77"/>
    </row>
    <row r="8" spans="1:3" ht="12.75">
      <c r="A8" s="1" t="s">
        <v>9</v>
      </c>
      <c r="B8" s="11">
        <v>19.7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10.12</v>
      </c>
      <c r="C11" s="77"/>
    </row>
    <row r="12" spans="1:3" ht="12.75">
      <c r="A12" s="1" t="s">
        <v>11</v>
      </c>
      <c r="B12" s="11">
        <v>22.9</v>
      </c>
      <c r="C12" s="79" t="s">
        <v>147</v>
      </c>
    </row>
    <row r="13" spans="1:3" ht="12.75">
      <c r="A13" s="1" t="s">
        <v>13</v>
      </c>
      <c r="B13" s="11">
        <v>10.53</v>
      </c>
      <c r="C13" s="77"/>
    </row>
    <row r="14" spans="1:3" ht="12.75">
      <c r="A14" s="1" t="s">
        <v>14</v>
      </c>
      <c r="B14" s="11">
        <v>17.3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2.76</v>
      </c>
      <c r="C17" s="77"/>
    </row>
    <row r="18" spans="1:3" ht="12.75">
      <c r="A18" t="s">
        <v>2</v>
      </c>
      <c r="B18" s="2">
        <f>SUM(B7:B17)</f>
        <v>110.81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7.77</v>
      </c>
      <c r="C21" s="77"/>
    </row>
    <row r="22" spans="1:3" ht="12.75">
      <c r="A22" s="1" t="s">
        <v>19</v>
      </c>
      <c r="B22" s="7">
        <v>20.05</v>
      </c>
      <c r="C22" s="77"/>
    </row>
    <row r="23" spans="1:3" ht="12.75">
      <c r="A23" s="1" t="s">
        <v>20</v>
      </c>
      <c r="B23" s="7">
        <v>12.08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78.4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189.21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58.78999999999999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0.1385125</v>
      </c>
      <c r="C32" s="77"/>
    </row>
    <row r="33" spans="1:3" ht="12.75">
      <c r="A33" t="s">
        <v>23</v>
      </c>
      <c r="B33" s="13">
        <f>B25/B2</f>
        <v>0.098</v>
      </c>
      <c r="C33" s="77"/>
    </row>
    <row r="34" spans="1:3" ht="12.75">
      <c r="A34" t="s">
        <v>26</v>
      </c>
      <c r="B34" s="13">
        <f>B27/B2</f>
        <v>0.23651250000000001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79</v>
      </c>
      <c r="B1" s="22" t="s">
        <v>0</v>
      </c>
      <c r="C1" s="80" t="s">
        <v>30</v>
      </c>
    </row>
    <row r="2" spans="1:3" ht="12.75">
      <c r="A2" t="s">
        <v>28</v>
      </c>
      <c r="B2" s="9">
        <v>1050</v>
      </c>
      <c r="C2" s="77"/>
    </row>
    <row r="3" spans="1:3" ht="12.75">
      <c r="A3" t="s">
        <v>136</v>
      </c>
      <c r="B3" s="10">
        <v>0.175</v>
      </c>
      <c r="C3" s="77"/>
    </row>
    <row r="4" spans="1:3" ht="12.75">
      <c r="A4" t="s">
        <v>27</v>
      </c>
      <c r="B4" s="2">
        <f>B2*B3</f>
        <v>183.75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10.8</v>
      </c>
      <c r="C7" s="77"/>
    </row>
    <row r="8" spans="1:3" ht="12.75">
      <c r="A8" s="1" t="s">
        <v>9</v>
      </c>
      <c r="B8" s="11">
        <v>21.6</v>
      </c>
      <c r="C8" s="77"/>
    </row>
    <row r="9" spans="1:3" ht="12.75">
      <c r="A9" s="1" t="s">
        <v>24</v>
      </c>
      <c r="B9" s="11">
        <v>18</v>
      </c>
      <c r="C9" s="77" t="s">
        <v>139</v>
      </c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9.99</v>
      </c>
      <c r="C11" s="77"/>
    </row>
    <row r="12" spans="1:3" ht="12.75">
      <c r="A12" s="1" t="s">
        <v>11</v>
      </c>
      <c r="B12" s="11">
        <v>16.7</v>
      </c>
      <c r="C12" s="77"/>
    </row>
    <row r="13" spans="1:3" ht="12.75">
      <c r="A13" s="1" t="s">
        <v>13</v>
      </c>
      <c r="B13" s="11">
        <v>9.52</v>
      </c>
      <c r="C13" s="77"/>
    </row>
    <row r="14" spans="1:3" ht="12.75">
      <c r="A14" s="1" t="s">
        <v>14</v>
      </c>
      <c r="B14" s="11">
        <v>16.08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2.81</v>
      </c>
      <c r="C17" s="77"/>
    </row>
    <row r="18" spans="1:3" ht="12.75">
      <c r="A18" t="s">
        <v>2</v>
      </c>
      <c r="B18" s="2">
        <f>SUM(B7:B17)</f>
        <v>113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7.34</v>
      </c>
      <c r="C21" s="77"/>
    </row>
    <row r="22" spans="1:3" ht="12.75">
      <c r="A22" s="1" t="s">
        <v>19</v>
      </c>
      <c r="B22" s="7">
        <v>18.26</v>
      </c>
      <c r="C22" s="77"/>
    </row>
    <row r="23" spans="1:3" ht="12.75">
      <c r="A23" s="1" t="s">
        <v>20</v>
      </c>
      <c r="B23" s="7">
        <v>10.2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74.3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187.3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-3.5500000000000114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0.10761904761904761</v>
      </c>
      <c r="C32" s="77"/>
    </row>
    <row r="33" spans="1:3" ht="12.75">
      <c r="A33" t="s">
        <v>23</v>
      </c>
      <c r="B33" s="13">
        <f>B25/B2</f>
        <v>0.07076190476190476</v>
      </c>
      <c r="C33" s="77"/>
    </row>
    <row r="34" spans="1:3" ht="12.75">
      <c r="A34" t="s">
        <v>26</v>
      </c>
      <c r="B34" s="13">
        <f>B27/B2</f>
        <v>0.1783809523809524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0" t="s">
        <v>30</v>
      </c>
    </row>
    <row r="2" spans="1:3" ht="12.75">
      <c r="A2" t="s">
        <v>28</v>
      </c>
      <c r="B2" s="28">
        <v>850</v>
      </c>
      <c r="C2" s="77"/>
    </row>
    <row r="3" spans="1:3" ht="12.75">
      <c r="A3" t="s">
        <v>136</v>
      </c>
      <c r="B3" s="10">
        <v>0.199</v>
      </c>
      <c r="C3" s="77"/>
    </row>
    <row r="4" spans="1:3" ht="12.75">
      <c r="A4" t="s">
        <v>27</v>
      </c>
      <c r="B4" s="2">
        <f>B2*B3</f>
        <v>169.15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22.5</v>
      </c>
      <c r="C7" s="77"/>
    </row>
    <row r="8" spans="1:3" ht="12.75">
      <c r="A8" s="1" t="s">
        <v>9</v>
      </c>
      <c r="B8" s="11">
        <v>17.1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4.51</v>
      </c>
      <c r="C11" s="77"/>
    </row>
    <row r="12" spans="1:3" ht="12.75">
      <c r="A12" s="1" t="s">
        <v>11</v>
      </c>
      <c r="B12" s="11">
        <v>11.1</v>
      </c>
      <c r="C12" s="79" t="s">
        <v>148</v>
      </c>
    </row>
    <row r="13" spans="1:3" ht="12.75">
      <c r="A13" s="1" t="s">
        <v>13</v>
      </c>
      <c r="B13" s="11">
        <v>10.18</v>
      </c>
      <c r="C13" s="77"/>
    </row>
    <row r="14" spans="1:3" ht="12.75">
      <c r="A14" s="1" t="s">
        <v>14</v>
      </c>
      <c r="B14" s="11">
        <v>16.6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1.5</v>
      </c>
      <c r="C16" s="77"/>
    </row>
    <row r="17" spans="1:3" ht="12.75">
      <c r="A17" s="1" t="s">
        <v>17</v>
      </c>
      <c r="B17" s="12">
        <v>2.13</v>
      </c>
      <c r="C17" s="77"/>
    </row>
    <row r="18" spans="1:3" ht="12.75">
      <c r="A18" t="s">
        <v>2</v>
      </c>
      <c r="B18" s="2">
        <f>SUM(B7:B17)</f>
        <v>85.62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7.6</v>
      </c>
      <c r="C21" s="77"/>
    </row>
    <row r="22" spans="1:3" ht="12.75">
      <c r="A22" s="1" t="s">
        <v>19</v>
      </c>
      <c r="B22" s="7">
        <v>19.48</v>
      </c>
      <c r="C22" s="77"/>
    </row>
    <row r="23" spans="1:3" ht="12.75">
      <c r="A23" s="1" t="s">
        <v>20</v>
      </c>
      <c r="B23" s="7">
        <v>11.35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76.93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162.55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6.599999999999994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0.10072941176470589</v>
      </c>
      <c r="C32" s="77"/>
    </row>
    <row r="33" spans="1:3" ht="12.75">
      <c r="A33" t="s">
        <v>23</v>
      </c>
      <c r="B33" s="13">
        <f>B25/B2</f>
        <v>0.09050588235294119</v>
      </c>
      <c r="C33" s="77"/>
    </row>
    <row r="34" spans="1:3" ht="12.75">
      <c r="A34" t="s">
        <v>26</v>
      </c>
      <c r="B34" s="13">
        <f>B27/B2</f>
        <v>0.19123529411764706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0" t="s">
        <v>30</v>
      </c>
    </row>
    <row r="2" spans="1:3" ht="12.75">
      <c r="A2" t="s">
        <v>28</v>
      </c>
      <c r="B2" s="9">
        <v>1400</v>
      </c>
      <c r="C2" s="77"/>
    </row>
    <row r="3" spans="1:3" ht="12.75">
      <c r="A3" t="s">
        <v>136</v>
      </c>
      <c r="B3" s="10">
        <v>0.065</v>
      </c>
      <c r="C3" s="77"/>
    </row>
    <row r="4" spans="1:3" ht="12.75">
      <c r="A4" t="s">
        <v>27</v>
      </c>
      <c r="B4" s="2">
        <f>B2*B3</f>
        <v>91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6.25</v>
      </c>
      <c r="C7" s="77"/>
    </row>
    <row r="8" spans="1:3" ht="12.75">
      <c r="A8" s="1" t="s">
        <v>9</v>
      </c>
      <c r="B8" s="11">
        <v>9.25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7.29</v>
      </c>
      <c r="C11" s="77"/>
    </row>
    <row r="12" spans="1:3" ht="12.75">
      <c r="A12" s="1" t="s">
        <v>11</v>
      </c>
      <c r="B12" s="11">
        <v>0</v>
      </c>
      <c r="C12" s="77"/>
    </row>
    <row r="13" spans="1:3" ht="12.75">
      <c r="A13" s="1" t="s">
        <v>13</v>
      </c>
      <c r="B13" s="11">
        <v>10.92</v>
      </c>
      <c r="C13" s="77"/>
    </row>
    <row r="14" spans="1:3" ht="12.75">
      <c r="A14" s="1" t="s">
        <v>14</v>
      </c>
      <c r="B14" s="11">
        <v>16.98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1.48</v>
      </c>
      <c r="C17" s="77"/>
    </row>
    <row r="18" spans="1:3" ht="12.75">
      <c r="A18" t="s">
        <v>2</v>
      </c>
      <c r="B18" s="2">
        <f>SUM(B7:B17)</f>
        <v>59.669999999999995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7.81</v>
      </c>
      <c r="C21" s="77"/>
    </row>
    <row r="22" spans="1:3" ht="12.75">
      <c r="A22" s="1" t="s">
        <v>19</v>
      </c>
      <c r="B22" s="7">
        <v>20.18</v>
      </c>
      <c r="C22" s="77"/>
    </row>
    <row r="23" spans="1:3" ht="12.75">
      <c r="A23" s="1" t="s">
        <v>20</v>
      </c>
      <c r="B23" s="7">
        <v>11.74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78.22999999999999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137.89999999999998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-46.89999999999998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13">
        <f>B18/B2</f>
        <v>0.04262142857142857</v>
      </c>
      <c r="C32" s="77"/>
    </row>
    <row r="33" spans="1:3" ht="12.75">
      <c r="A33" t="s">
        <v>23</v>
      </c>
      <c r="B33" s="13">
        <f>B25/B2</f>
        <v>0.05587857142857142</v>
      </c>
      <c r="C33" s="77"/>
    </row>
    <row r="34" spans="1:3" ht="12.75">
      <c r="A34" t="s">
        <v>26</v>
      </c>
      <c r="B34" s="13">
        <f>B27/B2</f>
        <v>0.09849999999999999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134</v>
      </c>
      <c r="B1" s="22" t="s">
        <v>0</v>
      </c>
      <c r="C1" s="80" t="s">
        <v>30</v>
      </c>
    </row>
    <row r="2" spans="1:3" ht="12.75">
      <c r="A2" t="s">
        <v>28</v>
      </c>
      <c r="B2" s="9">
        <v>1400</v>
      </c>
      <c r="C2" s="77"/>
    </row>
    <row r="3" spans="1:3" ht="12.75">
      <c r="A3" t="s">
        <v>136</v>
      </c>
      <c r="B3" s="25">
        <v>0.27</v>
      </c>
      <c r="C3" s="77"/>
    </row>
    <row r="4" spans="1:3" ht="12.75">
      <c r="A4" t="s">
        <v>27</v>
      </c>
      <c r="B4" s="2">
        <f>B2*B3</f>
        <v>378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96</v>
      </c>
      <c r="C7" s="77" t="s">
        <v>130</v>
      </c>
    </row>
    <row r="8" spans="1:3" ht="12.75">
      <c r="A8" s="1" t="s">
        <v>9</v>
      </c>
      <c r="B8" s="11">
        <v>35.4</v>
      </c>
      <c r="C8" s="77"/>
    </row>
    <row r="9" spans="1:3" ht="12.75">
      <c r="A9" s="1" t="s">
        <v>24</v>
      </c>
      <c r="B9" s="11">
        <v>36</v>
      </c>
      <c r="C9" s="79" t="s">
        <v>135</v>
      </c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6.62</v>
      </c>
      <c r="C11" s="77"/>
    </row>
    <row r="12" spans="1:3" ht="12.75">
      <c r="A12" s="1" t="s">
        <v>11</v>
      </c>
      <c r="B12" s="11">
        <v>22.4</v>
      </c>
      <c r="C12" s="77"/>
    </row>
    <row r="13" spans="1:3" ht="12.75">
      <c r="A13" s="1" t="s">
        <v>13</v>
      </c>
      <c r="B13" s="11">
        <v>12.98</v>
      </c>
      <c r="C13" s="77"/>
    </row>
    <row r="14" spans="1:3" ht="12.75">
      <c r="A14" s="1" t="s">
        <v>14</v>
      </c>
      <c r="B14" s="11">
        <v>21.69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8.5</v>
      </c>
      <c r="C16" s="77"/>
    </row>
    <row r="17" spans="1:3" ht="12.75">
      <c r="A17" s="1" t="s">
        <v>17</v>
      </c>
      <c r="B17" s="12">
        <v>6.11</v>
      </c>
      <c r="C17" s="77"/>
    </row>
    <row r="18" spans="1:3" ht="12.75">
      <c r="A18" t="s">
        <v>2</v>
      </c>
      <c r="B18" s="2">
        <f>SUM(B7:B17)</f>
        <v>245.70000000000002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8.52</v>
      </c>
      <c r="C21" s="77"/>
    </row>
    <row r="22" spans="1:3" ht="12.75">
      <c r="A22" s="1" t="s">
        <v>19</v>
      </c>
      <c r="B22" s="7">
        <v>26.07</v>
      </c>
      <c r="C22" s="77"/>
    </row>
    <row r="23" spans="1:3" ht="12.75">
      <c r="A23" s="1" t="s">
        <v>20</v>
      </c>
      <c r="B23" s="7">
        <v>14.27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87.36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333.06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44.94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0.17550000000000002</v>
      </c>
      <c r="C32" s="77"/>
    </row>
    <row r="33" spans="1:3" ht="12.75">
      <c r="A33" t="s">
        <v>23</v>
      </c>
      <c r="B33" s="13">
        <f>B25/B2</f>
        <v>0.0624</v>
      </c>
      <c r="C33" s="77"/>
    </row>
    <row r="34" spans="1:3" ht="12.75">
      <c r="A34" t="s">
        <v>26</v>
      </c>
      <c r="B34" s="13">
        <f>B27/B2</f>
        <v>0.2379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159</v>
      </c>
      <c r="C1" s="50" t="s">
        <v>118</v>
      </c>
      <c r="D1" s="50" t="s">
        <v>117</v>
      </c>
      <c r="E1" s="51" t="s">
        <v>71</v>
      </c>
      <c r="F1" s="50" t="s">
        <v>66</v>
      </c>
      <c r="G1" s="50" t="s">
        <v>66</v>
      </c>
      <c r="H1" s="52" t="s">
        <v>66</v>
      </c>
    </row>
    <row r="2" spans="1:8" ht="12.75">
      <c r="A2" s="53" t="s">
        <v>63</v>
      </c>
      <c r="B2" s="15" t="s">
        <v>160</v>
      </c>
      <c r="C2" s="15" t="s">
        <v>160</v>
      </c>
      <c r="D2" s="45" t="s">
        <v>118</v>
      </c>
      <c r="E2" s="48" t="s">
        <v>72</v>
      </c>
      <c r="F2" s="15" t="s">
        <v>64</v>
      </c>
      <c r="G2" s="15" t="s">
        <v>161</v>
      </c>
      <c r="H2" s="54" t="s">
        <v>65</v>
      </c>
    </row>
    <row r="3" spans="1:8" ht="12.75">
      <c r="A3" s="55" t="s">
        <v>49</v>
      </c>
      <c r="B3" s="46">
        <f>HRSW!B4</f>
        <v>223.2</v>
      </c>
      <c r="C3" s="46">
        <f>HRSW!B18</f>
        <v>128.2</v>
      </c>
      <c r="D3" s="16">
        <f>B3-C3</f>
        <v>95</v>
      </c>
      <c r="E3" s="18">
        <v>800</v>
      </c>
      <c r="F3" s="19">
        <f aca="true" t="shared" si="0" ref="F3:F21">B3*E3</f>
        <v>178560</v>
      </c>
      <c r="G3" s="19">
        <f aca="true" t="shared" si="1" ref="G3:G21">E3*C3</f>
        <v>102559.99999999999</v>
      </c>
      <c r="H3" s="34">
        <f>F3-G3</f>
        <v>76000.00000000001</v>
      </c>
    </row>
    <row r="4" spans="1:8" ht="12.75">
      <c r="A4" s="55" t="s">
        <v>50</v>
      </c>
      <c r="B4" s="46">
        <f>Durum!B4</f>
        <v>242.19</v>
      </c>
      <c r="C4" s="46">
        <f>Durum!B18</f>
        <v>137.18</v>
      </c>
      <c r="D4" s="16">
        <f aca="true" t="shared" si="2" ref="D4:D21">B4-C4</f>
        <v>105.00999999999999</v>
      </c>
      <c r="E4" s="18">
        <v>800</v>
      </c>
      <c r="F4" s="19">
        <f t="shared" si="0"/>
        <v>193752</v>
      </c>
      <c r="G4" s="19">
        <f t="shared" si="1"/>
        <v>109744</v>
      </c>
      <c r="H4" s="34">
        <f aca="true" t="shared" si="3" ref="H4:H20">F4-G4</f>
        <v>84008</v>
      </c>
    </row>
    <row r="5" spans="1:8" ht="12.75">
      <c r="A5" s="55" t="s">
        <v>51</v>
      </c>
      <c r="B5" s="46">
        <f>Barley!B4</f>
        <v>198.24</v>
      </c>
      <c r="C5" s="46">
        <f>Barley!B18</f>
        <v>118.64</v>
      </c>
      <c r="D5" s="16">
        <f t="shared" si="2"/>
        <v>79.60000000000001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299</v>
      </c>
      <c r="C6" s="46">
        <f>Corn!B18</f>
        <v>206.95000000000002</v>
      </c>
      <c r="D6" s="16">
        <f t="shared" si="2"/>
        <v>92.04999999999998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142</v>
      </c>
      <c r="B7" s="46">
        <f>Soy!B4</f>
        <v>243.59999999999997</v>
      </c>
      <c r="C7" s="46">
        <f>Soy!B18</f>
        <v>136.86</v>
      </c>
      <c r="D7" s="16">
        <f>B7-C7</f>
        <v>106.73999999999995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5" t="s">
        <v>52</v>
      </c>
      <c r="B8" s="46">
        <f>Oil_SF!B4</f>
        <v>255.36</v>
      </c>
      <c r="C8" s="46">
        <f>Oil_SF!B18</f>
        <v>163.61</v>
      </c>
      <c r="D8" s="16">
        <f t="shared" si="2"/>
        <v>91.75</v>
      </c>
      <c r="E8" s="18">
        <v>400</v>
      </c>
      <c r="F8" s="19">
        <f t="shared" si="0"/>
        <v>102144</v>
      </c>
      <c r="G8" s="19">
        <f t="shared" si="1"/>
        <v>65444.00000000001</v>
      </c>
      <c r="H8" s="34">
        <f t="shared" si="3"/>
        <v>36699.99999999999</v>
      </c>
    </row>
    <row r="9" spans="1:8" ht="12.75">
      <c r="A9" s="56" t="s">
        <v>82</v>
      </c>
      <c r="B9" s="46">
        <f>Conf_SF!B4</f>
        <v>324</v>
      </c>
      <c r="C9" s="46">
        <f>Conf_SF!B18</f>
        <v>208.78</v>
      </c>
      <c r="D9" s="16">
        <f t="shared" si="2"/>
        <v>115.22</v>
      </c>
      <c r="E9" s="18">
        <v>0</v>
      </c>
      <c r="F9" s="19">
        <f t="shared" si="0"/>
        <v>0</v>
      </c>
      <c r="G9" s="19">
        <f t="shared" si="1"/>
        <v>0</v>
      </c>
      <c r="H9" s="34">
        <f>F9-G9</f>
        <v>0</v>
      </c>
    </row>
    <row r="10" spans="1:8" ht="12.75">
      <c r="A10" s="55" t="s">
        <v>53</v>
      </c>
      <c r="B10" s="46">
        <f>Canola!B4</f>
        <v>288.99</v>
      </c>
      <c r="C10" s="46">
        <f>Canola!B18</f>
        <v>185.20000000000005</v>
      </c>
      <c r="D10" s="16">
        <f t="shared" si="2"/>
        <v>103.78999999999996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5" t="s">
        <v>54</v>
      </c>
      <c r="B11" s="46">
        <f>Flax!B4</f>
        <v>205.92</v>
      </c>
      <c r="C11" s="46">
        <f>Flax!B18</f>
        <v>95.74</v>
      </c>
      <c r="D11" s="16">
        <f t="shared" si="2"/>
        <v>110.17999999999999</v>
      </c>
      <c r="E11" s="18">
        <v>200</v>
      </c>
      <c r="F11" s="19">
        <f t="shared" si="0"/>
        <v>41184</v>
      </c>
      <c r="G11" s="19">
        <f t="shared" si="1"/>
        <v>19148</v>
      </c>
      <c r="H11" s="34">
        <f t="shared" si="3"/>
        <v>22036</v>
      </c>
    </row>
    <row r="12" spans="1:8" ht="12.75">
      <c r="A12" s="55" t="s">
        <v>57</v>
      </c>
      <c r="B12" s="46">
        <f>Peas!B4</f>
        <v>214.2</v>
      </c>
      <c r="C12" s="46">
        <f>Peas!B18</f>
        <v>135.97</v>
      </c>
      <c r="D12" s="16">
        <f t="shared" si="2"/>
        <v>78.22999999999999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Oats!B4</f>
        <v>124.11</v>
      </c>
      <c r="C13" s="46">
        <f>Oats!B18</f>
        <v>99.74000000000001</v>
      </c>
      <c r="D13" s="16">
        <f t="shared" si="2"/>
        <v>24.36999999999999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5" t="s">
        <v>59</v>
      </c>
      <c r="B14" s="46">
        <f>Lentil!B4</f>
        <v>299.2</v>
      </c>
      <c r="C14" s="46">
        <f>Lentil!B18</f>
        <v>157.78</v>
      </c>
      <c r="D14" s="16">
        <f t="shared" si="2"/>
        <v>141.42</v>
      </c>
      <c r="E14" s="18">
        <v>400</v>
      </c>
      <c r="F14" s="19">
        <f t="shared" si="0"/>
        <v>119680</v>
      </c>
      <c r="G14" s="19">
        <f t="shared" si="1"/>
        <v>63112</v>
      </c>
      <c r="H14" s="34">
        <f t="shared" si="3"/>
        <v>56568</v>
      </c>
    </row>
    <row r="15" spans="1:8" ht="12.75">
      <c r="A15" s="55" t="s">
        <v>55</v>
      </c>
      <c r="B15" s="46">
        <f>Mustard!B4</f>
        <v>248</v>
      </c>
      <c r="C15" s="46">
        <f>Mustard!B18</f>
        <v>110.81</v>
      </c>
      <c r="D15" s="16">
        <f t="shared" si="2"/>
        <v>137.19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6" t="s">
        <v>80</v>
      </c>
      <c r="B16" s="46">
        <f>Saffl!B4</f>
        <v>183.75</v>
      </c>
      <c r="C16" s="46">
        <f>Saffl!B18</f>
        <v>113</v>
      </c>
      <c r="D16" s="16">
        <f t="shared" si="2"/>
        <v>70.75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5" t="s">
        <v>56</v>
      </c>
      <c r="B17" s="46">
        <f>Buckwht!B4</f>
        <v>169.15</v>
      </c>
      <c r="C17" s="46">
        <f>Buckwht!B18</f>
        <v>85.62</v>
      </c>
      <c r="D17" s="16">
        <f t="shared" si="2"/>
        <v>83.53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Millet!B4</f>
        <v>91</v>
      </c>
      <c r="C18" s="46">
        <f>Millet!B18</f>
        <v>59.669999999999995</v>
      </c>
      <c r="D18" s="16">
        <f t="shared" si="2"/>
        <v>31.330000000000005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HRWW!B4</f>
        <v>187.88</v>
      </c>
      <c r="C19" s="46">
        <f>HRWW!B18</f>
        <v>128.45</v>
      </c>
      <c r="D19" s="16">
        <f t="shared" si="2"/>
        <v>59.43000000000001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55" t="s">
        <v>62</v>
      </c>
      <c r="B20" s="46">
        <f>Rye!B4</f>
        <v>169.20000000000002</v>
      </c>
      <c r="C20" s="46">
        <f>Rye!B18</f>
        <v>97.85000000000001</v>
      </c>
      <c r="D20" s="16">
        <f t="shared" si="2"/>
        <v>71.35000000000001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67" t="s">
        <v>124</v>
      </c>
      <c r="B21" s="46">
        <f>Chickpea!B4</f>
        <v>378</v>
      </c>
      <c r="C21" s="46">
        <f>Chickpea!B18</f>
        <v>245.70000000000002</v>
      </c>
      <c r="D21" s="16">
        <f t="shared" si="2"/>
        <v>132.29999999999998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75</v>
      </c>
      <c r="B22" s="14"/>
      <c r="C22" s="26"/>
      <c r="D22" s="26"/>
      <c r="E22" s="20">
        <f>SUM(E3:E21)</f>
        <v>2600</v>
      </c>
      <c r="F22" s="20">
        <f>SUM(F3:F21)</f>
        <v>635320</v>
      </c>
      <c r="G22" s="20">
        <f>SUM(G3:G21)</f>
        <v>360008</v>
      </c>
      <c r="H22" s="38">
        <f>SUM(H3:H21)</f>
        <v>275312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87" t="s">
        <v>48</v>
      </c>
      <c r="D24" s="87"/>
      <c r="E24" s="87"/>
      <c r="F24" s="3"/>
      <c r="G24" s="3"/>
      <c r="H24" s="3"/>
    </row>
    <row r="25" spans="1:8" ht="12.75">
      <c r="A25" s="57" t="s">
        <v>73</v>
      </c>
      <c r="B25" s="58"/>
      <c r="C25" s="58"/>
      <c r="D25" s="59"/>
      <c r="E25" s="58" t="s">
        <v>74</v>
      </c>
      <c r="F25" s="58"/>
      <c r="G25" s="58"/>
      <c r="H25" s="60"/>
    </row>
    <row r="26" spans="1:8" ht="12.75">
      <c r="A26" s="55" t="s">
        <v>27</v>
      </c>
      <c r="B26" s="4"/>
      <c r="C26" s="19">
        <f>F22</f>
        <v>635320</v>
      </c>
      <c r="D26" s="4"/>
      <c r="E26" s="4" t="s">
        <v>68</v>
      </c>
      <c r="F26" s="4"/>
      <c r="G26" s="61">
        <f>G22</f>
        <v>360008</v>
      </c>
      <c r="H26" s="62"/>
    </row>
    <row r="27" spans="1:8" ht="12.75">
      <c r="A27" s="88" t="s">
        <v>152</v>
      </c>
      <c r="B27" s="89"/>
      <c r="C27" s="68">
        <v>0</v>
      </c>
      <c r="D27" s="69" t="s">
        <v>70</v>
      </c>
      <c r="E27" s="89" t="s">
        <v>119</v>
      </c>
      <c r="F27" s="89"/>
      <c r="G27" s="68">
        <v>49500</v>
      </c>
      <c r="H27" s="70" t="s">
        <v>70</v>
      </c>
    </row>
    <row r="28" spans="1:11" ht="12.75">
      <c r="A28" s="85"/>
      <c r="B28" s="86"/>
      <c r="C28" s="68">
        <v>0</v>
      </c>
      <c r="D28" s="4"/>
      <c r="E28" s="89" t="s">
        <v>67</v>
      </c>
      <c r="F28" s="89"/>
      <c r="G28" s="68">
        <v>100100</v>
      </c>
      <c r="H28" s="64"/>
      <c r="K28" s="71"/>
    </row>
    <row r="29" spans="1:8" ht="12.75">
      <c r="A29" s="85"/>
      <c r="B29" s="86"/>
      <c r="C29" s="68">
        <v>0</v>
      </c>
      <c r="D29" s="4"/>
      <c r="E29" s="89" t="s">
        <v>120</v>
      </c>
      <c r="F29" s="89"/>
      <c r="G29" s="68">
        <v>0</v>
      </c>
      <c r="H29" s="64"/>
    </row>
    <row r="30" spans="1:8" ht="12.75">
      <c r="A30" s="85"/>
      <c r="B30" s="86"/>
      <c r="C30" s="68">
        <v>0</v>
      </c>
      <c r="D30" s="4"/>
      <c r="E30" s="89" t="s">
        <v>69</v>
      </c>
      <c r="F30" s="89"/>
      <c r="G30" s="68">
        <v>0</v>
      </c>
      <c r="H30" s="64"/>
    </row>
    <row r="31" spans="1:8" ht="12.75">
      <c r="A31" s="85"/>
      <c r="B31" s="86"/>
      <c r="C31" s="68">
        <v>0</v>
      </c>
      <c r="D31" s="4"/>
      <c r="E31" s="86" t="s">
        <v>151</v>
      </c>
      <c r="F31" s="86"/>
      <c r="G31" s="68">
        <v>0</v>
      </c>
      <c r="H31" s="64"/>
    </row>
    <row r="32" spans="1:8" ht="12.75">
      <c r="A32" s="85"/>
      <c r="B32" s="86"/>
      <c r="C32" s="68">
        <v>0</v>
      </c>
      <c r="D32" s="4"/>
      <c r="E32" s="86"/>
      <c r="F32" s="86"/>
      <c r="G32" s="68">
        <v>0</v>
      </c>
      <c r="H32" s="64"/>
    </row>
    <row r="33" spans="1:8" ht="12.75">
      <c r="A33" s="85" t="s">
        <v>77</v>
      </c>
      <c r="B33" s="86"/>
      <c r="C33" s="72">
        <v>0</v>
      </c>
      <c r="D33" s="63"/>
      <c r="E33" s="86" t="s">
        <v>76</v>
      </c>
      <c r="F33" s="86"/>
      <c r="G33" s="72">
        <v>14300</v>
      </c>
      <c r="H33" s="64"/>
    </row>
    <row r="34" spans="1:8" ht="12.75">
      <c r="A34" s="55" t="s">
        <v>66</v>
      </c>
      <c r="B34" s="4"/>
      <c r="C34" s="19">
        <f>SUM(C26:C33)</f>
        <v>635320</v>
      </c>
      <c r="D34" s="4"/>
      <c r="E34" s="4" t="s">
        <v>66</v>
      </c>
      <c r="F34" s="4"/>
      <c r="G34" s="32">
        <f>SUM(G26:G33)</f>
        <v>523908</v>
      </c>
      <c r="H34" s="62"/>
    </row>
    <row r="35" spans="1:8" ht="12.75">
      <c r="A35" s="65" t="s">
        <v>121</v>
      </c>
      <c r="B35" s="3"/>
      <c r="C35" s="3"/>
      <c r="D35" s="3"/>
      <c r="E35" s="3"/>
      <c r="F35" s="3"/>
      <c r="G35" s="73">
        <f>C34-G34</f>
        <v>111412</v>
      </c>
      <c r="H35" s="66"/>
    </row>
    <row r="36" ht="12.75">
      <c r="G36" s="6"/>
    </row>
    <row r="37" spans="1:8" ht="12.75">
      <c r="A37" s="76" t="s">
        <v>131</v>
      </c>
      <c r="B37" s="90"/>
      <c r="C37" s="90"/>
      <c r="D37" s="90"/>
      <c r="E37" s="90"/>
      <c r="F37" s="74" t="s">
        <v>125</v>
      </c>
      <c r="G37" s="91"/>
      <c r="H37" s="91"/>
    </row>
    <row r="38" spans="3:6" ht="12.75">
      <c r="C38" s="75"/>
      <c r="D38" s="75"/>
      <c r="E38" s="75"/>
      <c r="F38" s="75"/>
    </row>
    <row r="39" spans="1:12" ht="12.75">
      <c r="A39" t="s">
        <v>30</v>
      </c>
      <c r="B39" s="92" t="s">
        <v>126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1" ht="12.75">
      <c r="A41" t="s">
        <v>122</v>
      </c>
    </row>
    <row r="42" spans="1:12" ht="12.75">
      <c r="A42" s="29" t="s">
        <v>83</v>
      </c>
      <c r="B42" s="30" t="s">
        <v>84</v>
      </c>
      <c r="C42" s="30" t="s">
        <v>85</v>
      </c>
      <c r="D42" s="30" t="s">
        <v>86</v>
      </c>
      <c r="E42" s="30" t="s">
        <v>87</v>
      </c>
      <c r="F42" s="30" t="s">
        <v>88</v>
      </c>
      <c r="G42" s="30" t="s">
        <v>89</v>
      </c>
      <c r="H42" s="30" t="s">
        <v>90</v>
      </c>
      <c r="I42" s="30" t="s">
        <v>91</v>
      </c>
      <c r="J42" s="30" t="s">
        <v>92</v>
      </c>
      <c r="K42" s="30" t="s">
        <v>93</v>
      </c>
      <c r="L42" s="31" t="s">
        <v>94</v>
      </c>
    </row>
    <row r="43" spans="1:12" ht="12.75">
      <c r="A43" s="55" t="s">
        <v>49</v>
      </c>
      <c r="B43" s="32">
        <f>$E3*HRSW!$B7</f>
        <v>12000</v>
      </c>
      <c r="C43" s="32">
        <f>$E3*HRSW!$B8</f>
        <v>20160</v>
      </c>
      <c r="D43" s="32">
        <f>$E3*HRSW!$B9</f>
        <v>4000</v>
      </c>
      <c r="E43" s="32">
        <f>$E3*HRSW!$B10</f>
        <v>0</v>
      </c>
      <c r="F43" s="32">
        <f>$E3*HRSW!$B11</f>
        <v>28576</v>
      </c>
      <c r="G43" s="32">
        <f>$E3*HRSW!$B12</f>
        <v>8480</v>
      </c>
      <c r="H43" s="32">
        <f>$E3*HRSW!$B13</f>
        <v>8159.999999999999</v>
      </c>
      <c r="I43" s="32">
        <f>$E3*HRSW!$B14</f>
        <v>12632</v>
      </c>
      <c r="J43" s="32">
        <f>$E3*HRSW!$B15</f>
        <v>0</v>
      </c>
      <c r="K43" s="32">
        <f>$E3*HRSW!$B16</f>
        <v>6000</v>
      </c>
      <c r="L43" s="33">
        <f>$E3*HRSW!$B17</f>
        <v>2552</v>
      </c>
    </row>
    <row r="44" spans="1:12" ht="12.75">
      <c r="A44" s="55" t="s">
        <v>50</v>
      </c>
      <c r="B44" s="19">
        <f>$E4*Durum!$B7</f>
        <v>18200</v>
      </c>
      <c r="C44" s="19">
        <f>$E4*Durum!$B8</f>
        <v>20160</v>
      </c>
      <c r="D44" s="19">
        <f>$E4*Durum!$B9</f>
        <v>4000</v>
      </c>
      <c r="E44" s="19">
        <f>$E4*Durum!$B10</f>
        <v>0</v>
      </c>
      <c r="F44" s="19">
        <f>$E4*Durum!$B11</f>
        <v>27448</v>
      </c>
      <c r="G44" s="19">
        <f>$E4*Durum!$B12</f>
        <v>10480</v>
      </c>
      <c r="H44" s="19">
        <f>$E4*Durum!$B13</f>
        <v>8120</v>
      </c>
      <c r="I44" s="19">
        <f>$E4*Durum!$B14</f>
        <v>12608</v>
      </c>
      <c r="J44" s="19">
        <f>$E4*Durum!$B15</f>
        <v>0</v>
      </c>
      <c r="K44" s="19">
        <f>$E4*Durum!$B16</f>
        <v>6000</v>
      </c>
      <c r="L44" s="34">
        <f>$E4*Durum!$B17</f>
        <v>2728</v>
      </c>
    </row>
    <row r="45" spans="1:12" ht="12.75">
      <c r="A45" s="55" t="s">
        <v>51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142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5" t="s">
        <v>52</v>
      </c>
      <c r="B48" s="19">
        <f>$E8*Oil_SF!$B7</f>
        <v>14100</v>
      </c>
      <c r="C48" s="19">
        <f>$E8*Oil_SF!$B8</f>
        <v>13280.000000000002</v>
      </c>
      <c r="D48" s="19">
        <f>$E8*Oil_SF!$B9</f>
        <v>0</v>
      </c>
      <c r="E48" s="19">
        <f>$E8*Oil_SF!$B10</f>
        <v>2000</v>
      </c>
      <c r="F48" s="19">
        <f>$E8*Oil_SF!$B11</f>
        <v>9020</v>
      </c>
      <c r="G48" s="19">
        <f>$E8*Oil_SF!$B12</f>
        <v>6240</v>
      </c>
      <c r="H48" s="19">
        <f>$E8*Oil_SF!$B13</f>
        <v>4384</v>
      </c>
      <c r="I48" s="19">
        <f>$E8*Oil_SF!$B14</f>
        <v>6768.000000000001</v>
      </c>
      <c r="J48" s="19">
        <f>$E8*Oil_SF!$B15</f>
        <v>1823.9999999999998</v>
      </c>
      <c r="K48" s="19">
        <f>$E8*Oil_SF!$B16</f>
        <v>6200</v>
      </c>
      <c r="L48" s="34">
        <f>$E8*Oil_SF!$B17</f>
        <v>1628</v>
      </c>
    </row>
    <row r="49" spans="1:12" ht="12.75">
      <c r="A49" s="56" t="s">
        <v>82</v>
      </c>
      <c r="B49" s="19">
        <f>$E9*Conf_SF!$B$7</f>
        <v>0</v>
      </c>
      <c r="C49" s="19">
        <f>$E9*Conf_SF!$B$8</f>
        <v>0</v>
      </c>
      <c r="D49" s="19">
        <f>$E9*Conf_SF!$B$9</f>
        <v>0</v>
      </c>
      <c r="E49" s="19">
        <f>$E9*Conf_SF!$B$10</f>
        <v>0</v>
      </c>
      <c r="F49" s="19">
        <f>$E9*Conf_SF!$B$11</f>
        <v>0</v>
      </c>
      <c r="G49" s="19">
        <f>$E9*Conf_SF!$B$12</f>
        <v>0</v>
      </c>
      <c r="H49" s="19">
        <f>$E9*Conf_SF!$B$13</f>
        <v>0</v>
      </c>
      <c r="I49" s="19">
        <f>$E9*Conf_SF!$B$14</f>
        <v>0</v>
      </c>
      <c r="J49" s="19">
        <f>$E9*Conf_SF!$B$15</f>
        <v>0</v>
      </c>
      <c r="K49" s="19">
        <f>$E9*Conf_SF!$B$16</f>
        <v>0</v>
      </c>
      <c r="L49" s="34">
        <f>$E9*Conf_SF!$B$17</f>
        <v>0</v>
      </c>
    </row>
    <row r="50" spans="1:12" ht="12.75">
      <c r="A50" s="55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5" t="s">
        <v>54</v>
      </c>
      <c r="B51" s="19">
        <f>$E11*Flax!$B$7</f>
        <v>2560</v>
      </c>
      <c r="C51" s="19">
        <f>$E11*Flax!$B$8</f>
        <v>5080</v>
      </c>
      <c r="D51" s="19">
        <f>$E11*Flax!$B$9</f>
        <v>0</v>
      </c>
      <c r="E51" s="19">
        <f>$E11*Flax!$B$10</f>
        <v>0</v>
      </c>
      <c r="F51" s="19">
        <f>$E11*Flax!$B$11</f>
        <v>3211.9999999999995</v>
      </c>
      <c r="G51" s="19">
        <f>$E11*Flax!$B$12</f>
        <v>1939.9999999999998</v>
      </c>
      <c r="H51" s="19">
        <f>$E11*Flax!$B$13</f>
        <v>2108</v>
      </c>
      <c r="I51" s="19">
        <f>$E11*Flax!$B$14</f>
        <v>3472</v>
      </c>
      <c r="J51" s="19">
        <f>$E11*Flax!$B$15</f>
        <v>0</v>
      </c>
      <c r="K51" s="19">
        <f>$E11*Flax!$B$16</f>
        <v>300</v>
      </c>
      <c r="L51" s="34">
        <f>$E11*Flax!$B$17</f>
        <v>476</v>
      </c>
    </row>
    <row r="52" spans="1:12" ht="12.75">
      <c r="A52" s="55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4">
        <f>$E12*Peas!$B$17</f>
        <v>0</v>
      </c>
    </row>
    <row r="53" spans="1:12" ht="12.75">
      <c r="A53" s="55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5" t="s">
        <v>59</v>
      </c>
      <c r="B54" s="19">
        <f>$E14*Lentil!$B$7</f>
        <v>12600</v>
      </c>
      <c r="C54" s="19">
        <f>$E14*Lentil!$B$8</f>
        <v>13840</v>
      </c>
      <c r="D54" s="19">
        <f>$E14*Lentil!$B$9</f>
        <v>6400</v>
      </c>
      <c r="E54" s="19">
        <f>$E14*Lentil!$B$10</f>
        <v>0</v>
      </c>
      <c r="F54" s="19">
        <f>$E14*Lentil!$B$11</f>
        <v>1723.9999999999998</v>
      </c>
      <c r="G54" s="19">
        <f>$E14*Lentil!$B$12</f>
        <v>9800</v>
      </c>
      <c r="H54" s="19">
        <f>$E14*Lentil!$B$13</f>
        <v>5036</v>
      </c>
      <c r="I54" s="19">
        <f>$E14*Lentil!$B$14</f>
        <v>8344</v>
      </c>
      <c r="J54" s="19">
        <f>$E14*Lentil!$B$15</f>
        <v>0</v>
      </c>
      <c r="K54" s="19">
        <f>$E14*Lentil!$B$16</f>
        <v>3800</v>
      </c>
      <c r="L54" s="34">
        <f>$E14*Lentil!$B$17</f>
        <v>1568</v>
      </c>
    </row>
    <row r="55" spans="1:12" ht="12.75">
      <c r="A55" s="55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6" t="s">
        <v>80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5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5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5" t="s">
        <v>61</v>
      </c>
      <c r="B59" s="35">
        <f>$E19*HRWW!$B$7</f>
        <v>0</v>
      </c>
      <c r="C59" s="35">
        <f>$E19*HRWW!$B$8</f>
        <v>0</v>
      </c>
      <c r="D59" s="35">
        <f>$E19*HRWW!$B$9</f>
        <v>0</v>
      </c>
      <c r="E59" s="35">
        <f>$E19*HRWW!$B$10</f>
        <v>0</v>
      </c>
      <c r="F59" s="35">
        <f>$E19*HRWW!$B$11</f>
        <v>0</v>
      </c>
      <c r="G59" s="35">
        <f>$E19*HRWW!$B$12</f>
        <v>0</v>
      </c>
      <c r="H59" s="35">
        <f>$E19*HRWW!$B$13</f>
        <v>0</v>
      </c>
      <c r="I59" s="35">
        <f>$E19*HRWW!$B$14</f>
        <v>0</v>
      </c>
      <c r="J59" s="35">
        <f>$E19*HRWW!$B$15</f>
        <v>0</v>
      </c>
      <c r="K59" s="35">
        <f>$E19*HRWW!$B$16</f>
        <v>0</v>
      </c>
      <c r="L59" s="36">
        <f>$E19*HRWW!$B$17</f>
        <v>0</v>
      </c>
    </row>
    <row r="60" spans="1:12" ht="12.75">
      <c r="A60" s="55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6" t="s">
        <v>78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75</v>
      </c>
      <c r="B62" s="20">
        <f>SUM(B43:B61)</f>
        <v>59460</v>
      </c>
      <c r="C62" s="20">
        <f aca="true" t="shared" si="4" ref="C62:L62">SUM(C43:C61)</f>
        <v>72520</v>
      </c>
      <c r="D62" s="20">
        <f t="shared" si="4"/>
        <v>14400</v>
      </c>
      <c r="E62" s="20">
        <f t="shared" si="4"/>
        <v>2000</v>
      </c>
      <c r="F62" s="20">
        <f t="shared" si="4"/>
        <v>69980</v>
      </c>
      <c r="G62" s="20">
        <f t="shared" si="4"/>
        <v>36940</v>
      </c>
      <c r="H62" s="20">
        <f t="shared" si="4"/>
        <v>27808</v>
      </c>
      <c r="I62" s="20">
        <f t="shared" si="4"/>
        <v>43824</v>
      </c>
      <c r="J62" s="20">
        <f t="shared" si="4"/>
        <v>1823.9999999999998</v>
      </c>
      <c r="K62" s="20">
        <f t="shared" si="4"/>
        <v>22300</v>
      </c>
      <c r="L62" s="38">
        <f t="shared" si="4"/>
        <v>8952</v>
      </c>
    </row>
    <row r="63" spans="1:12" ht="12.75">
      <c r="A63" s="37" t="s">
        <v>95</v>
      </c>
      <c r="B63" s="20"/>
      <c r="C63" s="38"/>
      <c r="D63" s="39">
        <f>SUM(B62:L62)</f>
        <v>360008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  <mergeCell ref="A30:B30"/>
    <mergeCell ref="C24:E24"/>
    <mergeCell ref="A27:B27"/>
    <mergeCell ref="E27:F27"/>
    <mergeCell ref="A28:B28"/>
    <mergeCell ref="E28:F28"/>
    <mergeCell ref="A29:B29"/>
    <mergeCell ref="E29:F29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0" t="s">
        <v>30</v>
      </c>
    </row>
    <row r="2" spans="1:3" ht="12.75">
      <c r="A2" t="s">
        <v>28</v>
      </c>
      <c r="B2" s="9">
        <v>44</v>
      </c>
      <c r="C2" s="77"/>
    </row>
    <row r="3" spans="1:3" ht="12.75">
      <c r="A3" t="s">
        <v>136</v>
      </c>
      <c r="B3" s="12">
        <v>4.27</v>
      </c>
      <c r="C3" s="77"/>
    </row>
    <row r="4" spans="1:3" ht="12.75">
      <c r="A4" t="s">
        <v>27</v>
      </c>
      <c r="B4" s="2">
        <f>B2*B3</f>
        <v>187.88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7.75</v>
      </c>
      <c r="C7" s="77"/>
    </row>
    <row r="8" spans="1:3" ht="12.75">
      <c r="A8" s="1" t="s">
        <v>9</v>
      </c>
      <c r="B8" s="11">
        <v>22.4</v>
      </c>
      <c r="C8" s="77"/>
    </row>
    <row r="9" spans="1:3" ht="12.75">
      <c r="A9" s="1" t="s">
        <v>24</v>
      </c>
      <c r="B9" s="11">
        <v>9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41.36</v>
      </c>
      <c r="C11" s="77"/>
    </row>
    <row r="12" spans="1:3" ht="12.75">
      <c r="A12" s="1" t="s">
        <v>11</v>
      </c>
      <c r="B12" s="11">
        <v>11.1</v>
      </c>
      <c r="C12" s="77"/>
    </row>
    <row r="13" spans="1:3" ht="12.75">
      <c r="A13" s="1" t="s">
        <v>13</v>
      </c>
      <c r="B13" s="11">
        <v>10.22</v>
      </c>
      <c r="C13" s="77"/>
    </row>
    <row r="14" spans="1:3" ht="12.75">
      <c r="A14" s="1" t="s">
        <v>14</v>
      </c>
      <c r="B14" s="11">
        <v>15.93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3.19</v>
      </c>
      <c r="C17" s="77"/>
    </row>
    <row r="18" spans="1:3" ht="12.75">
      <c r="A18" t="s">
        <v>2</v>
      </c>
      <c r="B18" s="2">
        <f>SUM(B7:B17)</f>
        <v>128.45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7.47</v>
      </c>
      <c r="C21" s="77"/>
    </row>
    <row r="22" spans="1:3" ht="12.75">
      <c r="A22" s="1" t="s">
        <v>19</v>
      </c>
      <c r="B22" s="7">
        <v>18.52</v>
      </c>
      <c r="C22" s="77"/>
    </row>
    <row r="23" spans="1:3" ht="12.75">
      <c r="A23" s="1" t="s">
        <v>20</v>
      </c>
      <c r="B23" s="7">
        <v>10.06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74.55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203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-15.120000000000005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2.9193181818181815</v>
      </c>
      <c r="C32" s="77"/>
    </row>
    <row r="33" spans="1:3" ht="12.75">
      <c r="A33" t="s">
        <v>23</v>
      </c>
      <c r="B33" s="2">
        <f>B25/B2</f>
        <v>1.6943181818181818</v>
      </c>
      <c r="C33" s="77"/>
    </row>
    <row r="34" spans="1:3" ht="12.75">
      <c r="A34" t="s">
        <v>26</v>
      </c>
      <c r="B34" s="2">
        <f>B27/B2</f>
        <v>4.613636363636363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80" t="s">
        <v>30</v>
      </c>
    </row>
    <row r="2" spans="1:3" ht="12.75">
      <c r="A2" t="s">
        <v>28</v>
      </c>
      <c r="B2" s="9">
        <v>40</v>
      </c>
      <c r="C2" s="77"/>
    </row>
    <row r="3" spans="1:3" ht="12.75">
      <c r="A3" t="s">
        <v>29</v>
      </c>
      <c r="B3" s="10">
        <v>4.23</v>
      </c>
      <c r="C3" s="77"/>
    </row>
    <row r="4" spans="1:3" ht="12.75">
      <c r="A4" t="s">
        <v>27</v>
      </c>
      <c r="B4" s="2">
        <f>B2*B3</f>
        <v>169.20000000000002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9.3</v>
      </c>
      <c r="C7" s="77"/>
    </row>
    <row r="8" spans="1:3" ht="12.75">
      <c r="A8" s="1" t="s">
        <v>9</v>
      </c>
      <c r="B8" s="11">
        <v>6.5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35.72</v>
      </c>
      <c r="C11" s="77"/>
    </row>
    <row r="12" spans="1:3" ht="12.75">
      <c r="A12" s="1" t="s">
        <v>11</v>
      </c>
      <c r="B12" s="11">
        <v>11.6</v>
      </c>
      <c r="C12" s="77"/>
    </row>
    <row r="13" spans="1:3" ht="12.75">
      <c r="A13" s="1" t="s">
        <v>13</v>
      </c>
      <c r="B13" s="11">
        <v>9.83</v>
      </c>
      <c r="C13" s="77"/>
    </row>
    <row r="14" spans="1:3" ht="12.75">
      <c r="A14" s="1" t="s">
        <v>14</v>
      </c>
      <c r="B14" s="11">
        <v>14.97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2.43</v>
      </c>
      <c r="C17" s="77"/>
    </row>
    <row r="18" spans="1:3" ht="12.75">
      <c r="A18" t="s">
        <v>2</v>
      </c>
      <c r="B18" s="2">
        <f>SUM(B7:B17)</f>
        <v>97.85000000000001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7.33</v>
      </c>
      <c r="C21" s="77"/>
    </row>
    <row r="22" spans="1:3" ht="12.75">
      <c r="A22" s="1" t="s">
        <v>19</v>
      </c>
      <c r="B22" s="7">
        <v>17.89</v>
      </c>
      <c r="C22" s="77"/>
    </row>
    <row r="23" spans="1:3" ht="12.75">
      <c r="A23" s="1" t="s">
        <v>20</v>
      </c>
      <c r="B23" s="7">
        <v>9.74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73.46000000000001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171.31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-2.109999999999985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2.44625</v>
      </c>
      <c r="C32" s="77"/>
    </row>
    <row r="33" spans="1:3" ht="12.75">
      <c r="A33" t="s">
        <v>23</v>
      </c>
      <c r="B33" s="2">
        <f>B25/B2</f>
        <v>1.8365000000000002</v>
      </c>
      <c r="C33" s="77"/>
    </row>
    <row r="34" spans="1:3" ht="12.75">
      <c r="A34" t="s">
        <v>26</v>
      </c>
      <c r="B34" s="2">
        <f>B27/B2</f>
        <v>4.28275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8" t="s">
        <v>30</v>
      </c>
    </row>
    <row r="2" spans="1:3" ht="12.75">
      <c r="A2" t="s">
        <v>28</v>
      </c>
      <c r="B2" s="9">
        <v>40</v>
      </c>
      <c r="C2" s="77"/>
    </row>
    <row r="3" spans="1:3" ht="12.75">
      <c r="A3" t="s">
        <v>136</v>
      </c>
      <c r="B3" s="10">
        <v>5.58</v>
      </c>
      <c r="C3" s="77"/>
    </row>
    <row r="4" spans="1:3" ht="12.75">
      <c r="A4" t="s">
        <v>27</v>
      </c>
      <c r="B4">
        <f>B2*B3</f>
        <v>223.2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15</v>
      </c>
      <c r="C7" s="77"/>
    </row>
    <row r="8" spans="1:3" ht="12.75">
      <c r="A8" s="1" t="s">
        <v>9</v>
      </c>
      <c r="B8" s="11">
        <v>25.2</v>
      </c>
      <c r="C8" s="77"/>
    </row>
    <row r="9" spans="1:3" ht="12.75">
      <c r="A9" s="1" t="s">
        <v>24</v>
      </c>
      <c r="B9" s="11">
        <v>5</v>
      </c>
      <c r="C9" s="79" t="s">
        <v>127</v>
      </c>
    </row>
    <row r="10" spans="1:3" ht="12.75">
      <c r="A10" s="1" t="s">
        <v>10</v>
      </c>
      <c r="B10" s="11">
        <v>0</v>
      </c>
      <c r="C10" s="79" t="s">
        <v>154</v>
      </c>
    </row>
    <row r="11" spans="1:3" ht="12.75">
      <c r="A11" s="1" t="s">
        <v>12</v>
      </c>
      <c r="B11" s="11">
        <v>35.72</v>
      </c>
      <c r="C11" s="77"/>
    </row>
    <row r="12" spans="1:3" ht="12.75">
      <c r="A12" s="1" t="s">
        <v>11</v>
      </c>
      <c r="B12" s="11">
        <v>10.6</v>
      </c>
      <c r="C12" s="77"/>
    </row>
    <row r="13" spans="1:3" ht="12.75">
      <c r="A13" s="1" t="s">
        <v>13</v>
      </c>
      <c r="B13" s="11">
        <v>10.2</v>
      </c>
      <c r="C13" s="77"/>
    </row>
    <row r="14" spans="1:3" ht="12.75">
      <c r="A14" s="1" t="s">
        <v>14</v>
      </c>
      <c r="B14" s="11">
        <v>15.79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3.19</v>
      </c>
      <c r="C17" s="77"/>
    </row>
    <row r="18" spans="1:3" ht="12.75">
      <c r="A18" t="s">
        <v>2</v>
      </c>
      <c r="B18" s="2">
        <f>SUM(B7:B17)</f>
        <v>128.2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7.48</v>
      </c>
      <c r="C21" s="77"/>
    </row>
    <row r="22" spans="1:3" ht="12.75">
      <c r="A22" s="1" t="s">
        <v>19</v>
      </c>
      <c r="B22" s="7">
        <v>18.56</v>
      </c>
      <c r="C22" s="77"/>
    </row>
    <row r="23" spans="1:3" ht="12.75">
      <c r="A23" s="1" t="s">
        <v>20</v>
      </c>
      <c r="B23" s="7">
        <v>10.24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74.78</v>
      </c>
      <c r="C25" s="77"/>
    </row>
    <row r="26" spans="2:3" ht="12.75" customHeight="1">
      <c r="B26" s="2"/>
      <c r="C26" s="77"/>
    </row>
    <row r="27" spans="1:3" ht="12.75">
      <c r="A27" t="s">
        <v>5</v>
      </c>
      <c r="B27" s="2">
        <f>B18+B25</f>
        <v>202.98</v>
      </c>
      <c r="C27" s="77"/>
    </row>
    <row r="28" spans="2:3" ht="12.75" customHeight="1">
      <c r="B28" s="2"/>
      <c r="C28" s="77"/>
    </row>
    <row r="29" spans="1:3" ht="12.75">
      <c r="A29" t="s">
        <v>32</v>
      </c>
      <c r="B29" s="2">
        <f>B4-B27</f>
        <v>20.22</v>
      </c>
      <c r="C29" s="77"/>
    </row>
    <row r="30" spans="2:3" ht="12.75" customHeight="1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3.2049999999999996</v>
      </c>
      <c r="C32" s="77"/>
    </row>
    <row r="33" spans="1:3" ht="12.75">
      <c r="A33" t="s">
        <v>23</v>
      </c>
      <c r="B33" s="2">
        <f>B25/B2</f>
        <v>1.8695</v>
      </c>
      <c r="C33" s="77"/>
    </row>
    <row r="34" spans="1:3" ht="12.75">
      <c r="A34" t="s">
        <v>26</v>
      </c>
      <c r="B34" s="2">
        <f>B27/B2</f>
        <v>5.0745</v>
      </c>
      <c r="C34" s="77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8" t="s">
        <v>30</v>
      </c>
    </row>
    <row r="2" spans="1:3" ht="12.75">
      <c r="A2" t="s">
        <v>28</v>
      </c>
      <c r="B2" s="9">
        <v>39</v>
      </c>
      <c r="C2" s="77"/>
    </row>
    <row r="3" spans="1:3" ht="12.75">
      <c r="A3" t="s">
        <v>136</v>
      </c>
      <c r="B3" s="12">
        <v>6.21</v>
      </c>
      <c r="C3" s="77" t="s">
        <v>143</v>
      </c>
    </row>
    <row r="4" spans="1:3" ht="12.75">
      <c r="A4" t="s">
        <v>27</v>
      </c>
      <c r="B4" s="2">
        <f>B2*B3</f>
        <v>242.19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22.75</v>
      </c>
      <c r="C7" s="77"/>
    </row>
    <row r="8" spans="1:3" ht="12.75">
      <c r="A8" s="1" t="s">
        <v>9</v>
      </c>
      <c r="B8" s="11">
        <v>25.2</v>
      </c>
      <c r="C8" s="77"/>
    </row>
    <row r="9" spans="1:3" ht="12.75">
      <c r="A9" s="1" t="s">
        <v>24</v>
      </c>
      <c r="B9" s="11">
        <v>5</v>
      </c>
      <c r="C9" s="79" t="s">
        <v>127</v>
      </c>
    </row>
    <row r="10" spans="1:3" ht="12.75">
      <c r="A10" s="1" t="s">
        <v>10</v>
      </c>
      <c r="B10" s="11">
        <v>0</v>
      </c>
      <c r="C10" s="79" t="s">
        <v>154</v>
      </c>
    </row>
    <row r="11" spans="1:3" ht="12.75">
      <c r="A11" s="1" t="s">
        <v>12</v>
      </c>
      <c r="B11" s="11">
        <v>34.31</v>
      </c>
      <c r="C11" s="77"/>
    </row>
    <row r="12" spans="1:3" ht="12.75">
      <c r="A12" s="1" t="s">
        <v>11</v>
      </c>
      <c r="B12" s="11">
        <v>13.1</v>
      </c>
      <c r="C12" s="77"/>
    </row>
    <row r="13" spans="1:3" ht="12.75">
      <c r="A13" s="1" t="s">
        <v>13</v>
      </c>
      <c r="B13" s="11">
        <v>10.15</v>
      </c>
      <c r="C13" s="77"/>
    </row>
    <row r="14" spans="1:3" ht="12.75">
      <c r="A14" s="1" t="s">
        <v>14</v>
      </c>
      <c r="B14" s="11">
        <v>15.76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3.41</v>
      </c>
      <c r="C17" s="77"/>
    </row>
    <row r="18" spans="1:3" ht="12.75">
      <c r="A18" t="s">
        <v>2</v>
      </c>
      <c r="B18" s="2">
        <f>SUM(B7:B17)</f>
        <v>137.18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7.46</v>
      </c>
      <c r="C21" s="77"/>
    </row>
    <row r="22" spans="1:3" ht="12.75">
      <c r="A22" s="1" t="s">
        <v>19</v>
      </c>
      <c r="B22" s="7">
        <v>18.51</v>
      </c>
      <c r="C22" s="77"/>
    </row>
    <row r="23" spans="1:3" ht="12.75">
      <c r="A23" s="1" t="s">
        <v>20</v>
      </c>
      <c r="B23" s="7">
        <v>10.22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74.69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211.87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30.319999999999993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3.5174358974358975</v>
      </c>
      <c r="C32" s="77"/>
    </row>
    <row r="33" spans="1:3" ht="12.75">
      <c r="A33" t="s">
        <v>23</v>
      </c>
      <c r="B33" s="2">
        <f>B25/B2</f>
        <v>1.915128205128205</v>
      </c>
      <c r="C33" s="77"/>
    </row>
    <row r="34" spans="1:3" ht="12.75">
      <c r="A34" t="s">
        <v>26</v>
      </c>
      <c r="B34" s="2">
        <f>B27/B2</f>
        <v>5.432564102564102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0" t="s">
        <v>30</v>
      </c>
    </row>
    <row r="2" spans="1:3" ht="12.75">
      <c r="A2" t="s">
        <v>28</v>
      </c>
      <c r="B2" s="9">
        <v>56</v>
      </c>
      <c r="C2" s="77"/>
    </row>
    <row r="3" spans="1:3" ht="12.75">
      <c r="A3" t="s">
        <v>136</v>
      </c>
      <c r="B3" s="10">
        <v>3.54</v>
      </c>
      <c r="C3" s="79" t="s">
        <v>155</v>
      </c>
    </row>
    <row r="4" spans="1:3" ht="12.75">
      <c r="A4" t="s">
        <v>27</v>
      </c>
      <c r="B4">
        <f>B2*B3</f>
        <v>198.24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10.8</v>
      </c>
      <c r="C7" s="77"/>
    </row>
    <row r="8" spans="1:3" ht="12.75">
      <c r="A8" s="1" t="s">
        <v>9</v>
      </c>
      <c r="B8" s="11">
        <v>23.7</v>
      </c>
      <c r="C8" s="77"/>
    </row>
    <row r="9" spans="1:3" ht="12.75">
      <c r="A9" s="1" t="s">
        <v>24</v>
      </c>
      <c r="B9" s="11">
        <v>5</v>
      </c>
      <c r="C9" s="79" t="s">
        <v>127</v>
      </c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27.98</v>
      </c>
      <c r="C11" s="77"/>
    </row>
    <row r="12" spans="1:3" ht="12.75">
      <c r="A12" s="1" t="s">
        <v>11</v>
      </c>
      <c r="B12" s="11">
        <v>13.5</v>
      </c>
      <c r="C12" s="77"/>
    </row>
    <row r="13" spans="1:3" ht="12.75">
      <c r="A13" s="1" t="s">
        <v>13</v>
      </c>
      <c r="B13" s="11">
        <v>10.97</v>
      </c>
      <c r="C13" s="77"/>
    </row>
    <row r="14" spans="1:3" ht="12.75">
      <c r="A14" s="1" t="s">
        <v>14</v>
      </c>
      <c r="B14" s="11">
        <v>16.24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2.95</v>
      </c>
      <c r="C17" s="77"/>
    </row>
    <row r="18" spans="1:3" ht="12.75">
      <c r="A18" t="s">
        <v>2</v>
      </c>
      <c r="B18" s="2">
        <f>SUM(B7:B17)</f>
        <v>118.64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7.77</v>
      </c>
      <c r="C21" s="77"/>
    </row>
    <row r="22" spans="1:3" ht="12.75">
      <c r="A22" s="1" t="s">
        <v>19</v>
      </c>
      <c r="B22" s="7">
        <v>19.38</v>
      </c>
      <c r="C22" s="77"/>
    </row>
    <row r="23" spans="1:3" ht="12.75">
      <c r="A23" s="1" t="s">
        <v>20</v>
      </c>
      <c r="B23" s="7">
        <v>10.68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76.33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194.97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3.2700000000000102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2.1185714285714288</v>
      </c>
      <c r="C32" s="77"/>
    </row>
    <row r="33" spans="1:3" ht="12.75">
      <c r="A33" t="s">
        <v>23</v>
      </c>
      <c r="B33" s="2">
        <f>B25/B2</f>
        <v>1.3630357142857144</v>
      </c>
      <c r="C33" s="77"/>
    </row>
    <row r="34" spans="1:3" ht="12.75">
      <c r="A34" t="s">
        <v>26</v>
      </c>
      <c r="B34" s="2">
        <f>B27/B2</f>
        <v>3.481607142857143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80" t="s">
        <v>30</v>
      </c>
    </row>
    <row r="2" spans="1:3" ht="12.75">
      <c r="A2" t="s">
        <v>28</v>
      </c>
      <c r="B2" s="9">
        <v>92</v>
      </c>
      <c r="C2" s="77"/>
    </row>
    <row r="3" spans="1:3" ht="12.75">
      <c r="A3" t="s">
        <v>136</v>
      </c>
      <c r="B3" s="12">
        <v>3.25</v>
      </c>
      <c r="C3" s="77"/>
    </row>
    <row r="4" spans="1:3" ht="12.75">
      <c r="A4" t="s">
        <v>27</v>
      </c>
      <c r="B4" s="2">
        <f>B2*B3</f>
        <v>299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60.95</v>
      </c>
      <c r="C7" s="77"/>
    </row>
    <row r="8" spans="1:3" ht="12.75">
      <c r="A8" s="1" t="s">
        <v>9</v>
      </c>
      <c r="B8" s="11">
        <v>20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44.82</v>
      </c>
      <c r="C11" s="77"/>
    </row>
    <row r="12" spans="1:3" ht="12.75">
      <c r="A12" s="1" t="s">
        <v>11</v>
      </c>
      <c r="B12" s="11">
        <v>18.5</v>
      </c>
      <c r="C12" s="79" t="s">
        <v>144</v>
      </c>
    </row>
    <row r="13" spans="1:3" ht="12.75">
      <c r="A13" s="1" t="s">
        <v>13</v>
      </c>
      <c r="B13" s="11">
        <v>14.12</v>
      </c>
      <c r="C13" s="77"/>
    </row>
    <row r="14" spans="1:3" ht="12.75">
      <c r="A14" s="1" t="s">
        <v>14</v>
      </c>
      <c r="B14" s="11">
        <v>19.35</v>
      </c>
      <c r="C14" s="77"/>
    </row>
    <row r="15" spans="1:3" ht="12.75">
      <c r="A15" s="1" t="s">
        <v>15</v>
      </c>
      <c r="B15" s="11">
        <v>16.56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5.15</v>
      </c>
      <c r="C17" s="77"/>
    </row>
    <row r="18" spans="1:3" ht="12.75">
      <c r="A18" t="s">
        <v>2</v>
      </c>
      <c r="B18" s="2">
        <f>SUM(B7:B17)</f>
        <v>206.95000000000002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9.71</v>
      </c>
      <c r="C21" s="77"/>
    </row>
    <row r="22" spans="1:3" ht="12.75">
      <c r="A22" s="1" t="s">
        <v>19</v>
      </c>
      <c r="B22" s="7">
        <v>29.47</v>
      </c>
      <c r="C22" s="77"/>
    </row>
    <row r="23" spans="1:3" ht="12.75">
      <c r="A23" s="1" t="s">
        <v>20</v>
      </c>
      <c r="B23" s="7">
        <v>16.12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93.8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300.75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-1.75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2.2494565217391305</v>
      </c>
      <c r="C32" s="77"/>
    </row>
    <row r="33" spans="1:3" ht="12.75">
      <c r="A33" t="s">
        <v>23</v>
      </c>
      <c r="B33" s="2">
        <f>B25/B2</f>
        <v>1.0195652173913043</v>
      </c>
      <c r="C33" s="77"/>
    </row>
    <row r="34" spans="1:3" ht="12.75">
      <c r="A34" t="s">
        <v>26</v>
      </c>
      <c r="B34" s="2">
        <f>B27/B2</f>
        <v>3.2690217391304346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141</v>
      </c>
      <c r="B1" s="22" t="s">
        <v>0</v>
      </c>
      <c r="C1" s="81" t="s">
        <v>30</v>
      </c>
    </row>
    <row r="2" spans="1:3" ht="12.75">
      <c r="A2" t="s">
        <v>28</v>
      </c>
      <c r="B2" s="9">
        <v>28</v>
      </c>
      <c r="C2" s="77"/>
    </row>
    <row r="3" spans="1:3" ht="12.75">
      <c r="A3" t="s">
        <v>136</v>
      </c>
      <c r="B3" s="12">
        <v>8.7</v>
      </c>
      <c r="C3" s="77"/>
    </row>
    <row r="4" spans="1:3" ht="12.75">
      <c r="A4" t="s">
        <v>27</v>
      </c>
      <c r="B4" s="2">
        <f>B2*B3</f>
        <v>243.59999999999997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65.75</v>
      </c>
      <c r="C7" s="79" t="s">
        <v>145</v>
      </c>
    </row>
    <row r="8" spans="1:3" ht="12.75">
      <c r="A8" s="1" t="s">
        <v>9</v>
      </c>
      <c r="B8" s="11">
        <v>20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2.18</v>
      </c>
      <c r="C11" s="77"/>
    </row>
    <row r="12" spans="1:3" ht="12.75">
      <c r="A12" s="1" t="s">
        <v>11</v>
      </c>
      <c r="B12" s="11">
        <v>14.3</v>
      </c>
      <c r="C12" s="79" t="s">
        <v>146</v>
      </c>
    </row>
    <row r="13" spans="1:3" ht="12.75">
      <c r="A13" s="1" t="s">
        <v>13</v>
      </c>
      <c r="B13" s="11">
        <v>10.13</v>
      </c>
      <c r="C13" s="77"/>
    </row>
    <row r="14" spans="1:3" ht="12.75">
      <c r="A14" s="1" t="s">
        <v>14</v>
      </c>
      <c r="B14" s="11">
        <v>16.1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5</v>
      </c>
      <c r="C16" s="77"/>
    </row>
    <row r="17" spans="1:3" ht="12.75">
      <c r="A17" s="1" t="s">
        <v>17</v>
      </c>
      <c r="B17" s="12">
        <v>3.4</v>
      </c>
      <c r="C17" s="77"/>
    </row>
    <row r="18" spans="1:3" ht="12.75">
      <c r="A18" t="s">
        <v>2</v>
      </c>
      <c r="B18" s="2">
        <f>SUM(B7:B17)</f>
        <v>136.86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7.56</v>
      </c>
      <c r="C21" s="77"/>
    </row>
    <row r="22" spans="1:3" ht="12.75">
      <c r="A22" s="1" t="s">
        <v>19</v>
      </c>
      <c r="B22" s="7">
        <v>19.63</v>
      </c>
      <c r="C22" s="77"/>
    </row>
    <row r="23" spans="1:3" ht="12.75">
      <c r="A23" s="1" t="s">
        <v>20</v>
      </c>
      <c r="B23" s="7">
        <v>10.92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76.61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213.47000000000003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30.12999999999994</v>
      </c>
      <c r="C29" s="77"/>
    </row>
    <row r="30" spans="2:3" ht="12.75">
      <c r="B30" s="2"/>
      <c r="C30" s="77"/>
    </row>
    <row r="31" spans="1:3" ht="12.75">
      <c r="A31" t="s">
        <v>6</v>
      </c>
      <c r="B31" s="82" t="s">
        <v>7</v>
      </c>
      <c r="C31" s="77"/>
    </row>
    <row r="32" spans="1:3" ht="12.75">
      <c r="A32" s="1" t="s">
        <v>22</v>
      </c>
      <c r="B32" s="2">
        <f>B18/B2</f>
        <v>4.887857142857143</v>
      </c>
      <c r="C32" s="77"/>
    </row>
    <row r="33" spans="1:3" ht="12.75">
      <c r="A33" t="s">
        <v>23</v>
      </c>
      <c r="B33" s="2">
        <f>B25/B2</f>
        <v>2.7360714285714285</v>
      </c>
      <c r="C33" s="77"/>
    </row>
    <row r="34" spans="1:3" ht="12.75">
      <c r="A34" t="s">
        <v>26</v>
      </c>
      <c r="B34" s="2">
        <f>B27/B2</f>
        <v>7.623928571428572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1" t="s">
        <v>30</v>
      </c>
    </row>
    <row r="2" spans="1:3" ht="12.75">
      <c r="A2" t="s">
        <v>28</v>
      </c>
      <c r="B2" s="9">
        <v>1520</v>
      </c>
      <c r="C2" s="77"/>
    </row>
    <row r="3" spans="1:3" ht="12.75">
      <c r="A3" t="s">
        <v>136</v>
      </c>
      <c r="B3" s="24">
        <v>0.168</v>
      </c>
      <c r="C3" s="77"/>
    </row>
    <row r="4" spans="1:3" ht="12.75">
      <c r="A4" t="s">
        <v>27</v>
      </c>
      <c r="B4" s="2">
        <f>B2*B3</f>
        <v>255.36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35.25</v>
      </c>
      <c r="C7" s="79"/>
    </row>
    <row r="8" spans="1:3" ht="12.75">
      <c r="A8" s="1" t="s">
        <v>9</v>
      </c>
      <c r="B8" s="11">
        <v>33.2</v>
      </c>
      <c r="C8" s="77"/>
    </row>
    <row r="9" spans="1:3" ht="12.75">
      <c r="A9" s="1" t="s">
        <v>24</v>
      </c>
      <c r="B9" s="11">
        <v>0</v>
      </c>
      <c r="C9" s="77" t="s">
        <v>137</v>
      </c>
    </row>
    <row r="10" spans="1:3" ht="12.75">
      <c r="A10" s="1" t="s">
        <v>10</v>
      </c>
      <c r="B10" s="11">
        <v>5</v>
      </c>
      <c r="C10" s="79" t="s">
        <v>132</v>
      </c>
    </row>
    <row r="11" spans="1:3" ht="12.75">
      <c r="A11" s="1" t="s">
        <v>12</v>
      </c>
      <c r="B11" s="11">
        <v>22.55</v>
      </c>
      <c r="C11" s="77"/>
    </row>
    <row r="12" spans="1:3" ht="12.75">
      <c r="A12" s="1" t="s">
        <v>11</v>
      </c>
      <c r="B12" s="11">
        <v>15.6</v>
      </c>
      <c r="C12" s="77"/>
    </row>
    <row r="13" spans="1:3" ht="12.75">
      <c r="A13" s="1" t="s">
        <v>13</v>
      </c>
      <c r="B13" s="11">
        <v>10.96</v>
      </c>
      <c r="C13" s="77"/>
    </row>
    <row r="14" spans="1:3" ht="12.75">
      <c r="A14" s="1" t="s">
        <v>14</v>
      </c>
      <c r="B14" s="11">
        <v>16.92</v>
      </c>
      <c r="C14" s="77"/>
    </row>
    <row r="15" spans="1:3" ht="12.75">
      <c r="A15" s="1" t="s">
        <v>15</v>
      </c>
      <c r="B15" s="11">
        <v>4.56</v>
      </c>
      <c r="C15" s="77"/>
    </row>
    <row r="16" spans="1:3" ht="12.75">
      <c r="A16" s="1" t="s">
        <v>16</v>
      </c>
      <c r="B16" s="11">
        <v>15.5</v>
      </c>
      <c r="C16" s="77"/>
    </row>
    <row r="17" spans="1:3" ht="12.75">
      <c r="A17" s="1" t="s">
        <v>17</v>
      </c>
      <c r="B17" s="12">
        <v>4.07</v>
      </c>
      <c r="C17" s="77"/>
    </row>
    <row r="18" spans="1:3" ht="12.75">
      <c r="A18" t="s">
        <v>2</v>
      </c>
      <c r="B18" s="2">
        <f>SUM(B7:B17)</f>
        <v>163.61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8.09</v>
      </c>
      <c r="C21" s="77"/>
    </row>
    <row r="22" spans="1:3" ht="12.75">
      <c r="A22" s="1" t="s">
        <v>19</v>
      </c>
      <c r="B22" s="7">
        <v>21.31</v>
      </c>
      <c r="C22" s="77"/>
    </row>
    <row r="23" spans="1:3" ht="12.75">
      <c r="A23" s="1" t="s">
        <v>20</v>
      </c>
      <c r="B23" s="7">
        <v>12.01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79.91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243.52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11.840000000000003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0.10763815789473685</v>
      </c>
      <c r="C32" s="77"/>
    </row>
    <row r="33" spans="1:3" ht="12.75">
      <c r="A33" t="s">
        <v>23</v>
      </c>
      <c r="B33" s="13">
        <f>B25/B2</f>
        <v>0.05257236842105263</v>
      </c>
      <c r="C33" s="77"/>
    </row>
    <row r="34" spans="1:3" ht="12.75">
      <c r="A34" t="s">
        <v>26</v>
      </c>
      <c r="B34" s="13">
        <f>B27/B2</f>
        <v>0.16021052631578947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81</v>
      </c>
      <c r="B1" s="22" t="s">
        <v>0</v>
      </c>
      <c r="C1" s="80" t="s">
        <v>30</v>
      </c>
    </row>
    <row r="2" spans="1:3" ht="12.75">
      <c r="A2" t="s">
        <v>28</v>
      </c>
      <c r="B2" s="9">
        <v>1440</v>
      </c>
      <c r="C2" s="77"/>
    </row>
    <row r="3" spans="1:3" ht="12.75">
      <c r="A3" t="s">
        <v>136</v>
      </c>
      <c r="B3" s="24">
        <v>0.225</v>
      </c>
      <c r="C3" s="77"/>
    </row>
    <row r="4" spans="1:3" ht="12.75">
      <c r="A4" t="s">
        <v>27</v>
      </c>
      <c r="B4" s="2">
        <f>B2*B3</f>
        <v>324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56.7</v>
      </c>
      <c r="C7" s="79"/>
    </row>
    <row r="8" spans="1:3" ht="12.75">
      <c r="A8" s="1" t="s">
        <v>9</v>
      </c>
      <c r="B8" s="11">
        <v>35.3</v>
      </c>
      <c r="C8" s="77"/>
    </row>
    <row r="9" spans="1:3" ht="12.75">
      <c r="A9" s="1" t="s">
        <v>24</v>
      </c>
      <c r="B9" s="11">
        <v>0</v>
      </c>
      <c r="C9" s="77" t="s">
        <v>137</v>
      </c>
    </row>
    <row r="10" spans="1:3" ht="12.75">
      <c r="A10" s="1" t="s">
        <v>10</v>
      </c>
      <c r="B10" s="11">
        <v>10</v>
      </c>
      <c r="C10" s="79" t="s">
        <v>133</v>
      </c>
    </row>
    <row r="11" spans="1:3" ht="12.75">
      <c r="A11" s="1" t="s">
        <v>12</v>
      </c>
      <c r="B11" s="11">
        <v>20.28</v>
      </c>
      <c r="C11" s="77"/>
    </row>
    <row r="12" spans="1:3" ht="12.75">
      <c r="A12" s="1" t="s">
        <v>11</v>
      </c>
      <c r="B12" s="11">
        <v>25.8</v>
      </c>
      <c r="C12" s="77"/>
    </row>
    <row r="13" spans="1:3" ht="12.75">
      <c r="A13" s="1" t="s">
        <v>13</v>
      </c>
      <c r="B13" s="11">
        <v>10.84</v>
      </c>
      <c r="C13" s="77"/>
    </row>
    <row r="14" spans="1:3" ht="12.75">
      <c r="A14" s="1" t="s">
        <v>14</v>
      </c>
      <c r="B14" s="11">
        <v>16.85</v>
      </c>
      <c r="C14" s="77"/>
    </row>
    <row r="15" spans="1:3" ht="12.75">
      <c r="A15" s="1" t="s">
        <v>15</v>
      </c>
      <c r="B15" s="11">
        <v>4.32</v>
      </c>
      <c r="C15" s="77"/>
    </row>
    <row r="16" spans="1:3" ht="12.75">
      <c r="A16" s="1" t="s">
        <v>16</v>
      </c>
      <c r="B16" s="11">
        <v>23.5</v>
      </c>
      <c r="C16" s="77"/>
    </row>
    <row r="17" spans="1:3" ht="12.75">
      <c r="A17" s="1" t="s">
        <v>17</v>
      </c>
      <c r="B17" s="12">
        <v>5.19</v>
      </c>
      <c r="C17" s="77"/>
    </row>
    <row r="18" spans="1:3" ht="12.75">
      <c r="A18" t="s">
        <v>2</v>
      </c>
      <c r="B18" s="2">
        <f>SUM(B7:B17)</f>
        <v>208.78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8.04</v>
      </c>
      <c r="C21" s="77"/>
    </row>
    <row r="22" spans="1:3" ht="12.75">
      <c r="A22" s="1" t="s">
        <v>19</v>
      </c>
      <c r="B22" s="7">
        <v>21.18</v>
      </c>
      <c r="C22" s="77"/>
    </row>
    <row r="23" spans="1:3" ht="12.75">
      <c r="A23" s="1" t="s">
        <v>20</v>
      </c>
      <c r="B23" s="7">
        <v>11.94</v>
      </c>
      <c r="C23" s="77"/>
    </row>
    <row r="24" spans="1:3" ht="12.75">
      <c r="A24" s="1" t="s">
        <v>21</v>
      </c>
      <c r="B24" s="8">
        <v>38.5</v>
      </c>
      <c r="C24" s="77"/>
    </row>
    <row r="25" spans="1:3" ht="12.75">
      <c r="A25" t="s">
        <v>4</v>
      </c>
      <c r="B25" s="2">
        <f>SUM(B21:B24)</f>
        <v>79.66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288.44</v>
      </c>
      <c r="C27" s="77"/>
    </row>
    <row r="28" spans="2:3" ht="12.75">
      <c r="B28" s="2"/>
      <c r="C28" s="77"/>
    </row>
    <row r="29" spans="1:3" ht="12.75">
      <c r="A29" t="s">
        <v>32</v>
      </c>
      <c r="B29" s="2">
        <f>B4-B27</f>
        <v>35.56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36</v>
      </c>
      <c r="C31" s="77"/>
    </row>
    <row r="32" spans="1:3" ht="12.75">
      <c r="A32" s="1" t="s">
        <v>22</v>
      </c>
      <c r="B32" s="13">
        <f>B18/B2</f>
        <v>0.14498611111111112</v>
      </c>
      <c r="C32" s="77"/>
    </row>
    <row r="33" spans="1:3" ht="12.75">
      <c r="A33" t="s">
        <v>23</v>
      </c>
      <c r="B33" s="13">
        <f>B25/B2</f>
        <v>0.05531944444444444</v>
      </c>
      <c r="C33" s="77"/>
    </row>
    <row r="34" spans="1:3" ht="12.75">
      <c r="A34" t="s">
        <v>26</v>
      </c>
      <c r="B34" s="13">
        <f>B27/B2</f>
        <v>0.20030555555555554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2009-12-11T23:15:57Z</cp:lastPrinted>
  <dcterms:created xsi:type="dcterms:W3CDTF">2005-01-10T15:34:54Z</dcterms:created>
  <dcterms:modified xsi:type="dcterms:W3CDTF">2017-12-22T21:09:44Z</dcterms:modified>
  <cp:category/>
  <cp:version/>
  <cp:contentType/>
  <cp:contentStatus/>
</cp:coreProperties>
</file>