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<sst xmlns="http://schemas.openxmlformats.org/spreadsheetml/2006/main" count="712" uniqueCount="156">
  <si>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</si>
  <si>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</si>
  <si>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</si>
  <si>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</si>
  <si>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</si>
  <si>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</si>
  <si>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</si>
  <si>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</si>
  <si>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</si>
  <si>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</si>
  <si>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</si>
  <si>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</si>
  <si>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</si>
  <si>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</si>
  <si>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</si>
  <si>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</si>
  <si>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</si>
  <si>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</si>
  <si>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</si>
  <si>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</si>
  <si>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</si>
  <si>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</si>
  <si>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</si>
  <si>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</si>
  <si>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</si>
  <si>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</si>
  <si>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</si>
  <si>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</si>
  <si>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</si>
  <si>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</si>
  <si>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</si>
  <si>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</si>
  <si>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</si>
  <si>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</si>
  <si>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</si>
  <si>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</si>
  <si>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</si>
  <si>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</si>
  <si>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</si>
  <si>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</si>
  <si>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</si>
  <si>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</si>
  <si>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</si>
  <si>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</si>
  <si>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</si>
  <si>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</si>
  <si>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</si>
  <si>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</si>
  <si>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</si>
  <si>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</si>
  <si>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</si>
  <si>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</si>
  <si>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</si>
  <si>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</si>
  <si>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</si>
  <si>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</si>
  <si>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</si>
  <si>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</si>
  <si>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</si>
  <si>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</si>
  <si>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</si>
  <si>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</si>
  <si>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</si>
  <si>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</si>
  <si>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</si>
  <si>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</si>
  <si>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</si>
  <si>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</si>
  <si>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</si>
  <si>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</si>
  <si>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</si>
  <si>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</si>
  <si>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</si>
  <si>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</si>
  <si>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</si>
  <si>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</si>
  <si>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</si>
  <si>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</si>
  <si>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</si>
  <si>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</si>
  <si>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</si>
  <si>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</si>
  <si>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</si>
  <si>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</si>
  <si>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</si>
  <si>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</si>
  <si>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</si>
  <si>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</si>
  <si>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</si>
  <si>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</si>
  <si>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</si>
  <si>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</si>
  <si>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</si>
  <si>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</si>
  <si>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</si>
  <si>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</si>
  <si>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</si>
  <si>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</si>
  <si>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</si>
  <si>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</si>
  <si>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</si>
  <si>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</si>
  <si>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</si>
  <si>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</si>
  <si>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</si>
  <si>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</si>
  <si>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</si>
  <si>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</si>
  <si>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</si>
  <si>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</si>
  <si>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</si>
  <si>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</si>
  <si>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</si>
  <si>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</si>
  <si>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</si>
  <si>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</si>
  <si>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</si>
  <si>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</si>
  <si>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</si>
  <si>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</si>
  <si>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</si>
  <si>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</si>
  <si>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</si>
  <si>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Includes pre-harvest dessicant</t>
  </si>
  <si>
    <t>Name:</t>
  </si>
  <si>
    <t>Seed treatment and early season foliar fungicide</t>
  </si>
  <si>
    <t>Two ascochyta blight fung. trtmts, more maybe needed</t>
  </si>
  <si>
    <t xml:space="preserve">  Market Price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</si>
  <si>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</si>
  <si>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</si>
  <si>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</si>
  <si>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</si>
  <si>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</si>
  <si>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</si>
  <si>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</si>
  <si>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</si>
  <si>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</si>
  <si>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</si>
  <si>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</si>
  <si>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</si>
  <si>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</si>
  <si>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</si>
  <si>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</si>
  <si>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</si>
  <si>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One spraying for head feeding insects</t>
  </si>
  <si>
    <t>Insecticide for cutworms and/or pea aphids would cost $4.</t>
  </si>
  <si>
    <t>Mkt Rev.</t>
  </si>
  <si>
    <t>per Acre</t>
  </si>
  <si>
    <t xml:space="preserve">Dir. Costs </t>
  </si>
  <si>
    <t>Wheat midge &amp; cereal grain aphid insect. would be about $6 each</t>
  </si>
  <si>
    <t xml:space="preserve"> only available by written agreement in most counties of region</t>
  </si>
  <si>
    <t>Insect. for cutworms, pea aphids and/or grasshoppers  ~ $4</t>
  </si>
  <si>
    <t>Malting barley price.  Feed barley price is estimated at $2.40</t>
  </si>
  <si>
    <t>LARGE CHICKPEA</t>
  </si>
  <si>
    <t>Lg Chickpea</t>
  </si>
  <si>
    <t>North Dakota 2019 Projected Crop Budgets - North West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</si>
</sst>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19050</xdr:rowOff>
    </xdr:from>
    <xdr:to>
      <xdr:col>10</xdr:col>
      <xdr:colOff>209550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863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2" t="s">
        <v>155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7" t="s">
        <v>95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96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97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98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99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139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140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100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7" t="s">
        <v>101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102</v>
      </c>
      <c r="B14" s="43"/>
      <c r="C14" s="43"/>
      <c r="D14" s="43"/>
      <c r="E14" s="43"/>
      <c r="F14" s="43"/>
      <c r="G14" s="43"/>
      <c r="H14" s="43"/>
    </row>
    <row r="15" spans="1:8" ht="12.75">
      <c r="A15" s="75" t="s">
        <v>132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103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104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120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105</v>
      </c>
      <c r="B19" s="43"/>
      <c r="C19" s="43"/>
      <c r="E19" s="43"/>
      <c r="F19" s="43"/>
      <c r="G19" s="43"/>
      <c r="H19" s="43"/>
    </row>
    <row r="20" spans="1:8" ht="12.75">
      <c r="A20" s="17" t="s">
        <v>106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107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108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7" t="s">
        <v>109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110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111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112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113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114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8" t="s">
        <v>29</v>
      </c>
    </row>
    <row r="2" spans="1:3" ht="12.75">
      <c r="A2" t="s">
        <v>28</v>
      </c>
      <c r="B2" s="9">
        <v>21</v>
      </c>
      <c r="C2" s="76"/>
    </row>
    <row r="3" spans="1:3" ht="12.75">
      <c r="A3" t="s">
        <v>127</v>
      </c>
      <c r="B3" s="12">
        <v>9.3</v>
      </c>
      <c r="C3" s="76"/>
    </row>
    <row r="4" spans="1:3" ht="12.75">
      <c r="A4" t="s">
        <v>27</v>
      </c>
      <c r="B4" s="2">
        <f>B2*B3</f>
        <v>195.3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12.8</v>
      </c>
      <c r="C7" s="76"/>
    </row>
    <row r="8" spans="1:3" ht="12.75">
      <c r="A8" s="1" t="s">
        <v>9</v>
      </c>
      <c r="B8" s="11">
        <v>29.2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28.73</v>
      </c>
      <c r="C11" s="76"/>
    </row>
    <row r="12" spans="1:3" ht="12.75">
      <c r="A12" s="1" t="s">
        <v>11</v>
      </c>
      <c r="B12" s="11">
        <v>11.1</v>
      </c>
      <c r="C12" s="76"/>
    </row>
    <row r="13" spans="1:3" ht="12.75">
      <c r="A13" s="1" t="s">
        <v>13</v>
      </c>
      <c r="B13" s="11">
        <v>10.69</v>
      </c>
      <c r="C13" s="76"/>
    </row>
    <row r="14" spans="1:3" ht="12.75">
      <c r="A14" s="1" t="s">
        <v>14</v>
      </c>
      <c r="B14" s="11">
        <v>17.94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3.27</v>
      </c>
      <c r="C17" s="76"/>
    </row>
    <row r="18" spans="1:3" ht="12.75">
      <c r="A18" t="s">
        <v>2</v>
      </c>
      <c r="B18" s="2">
        <f>SUM(B7:B17)</f>
        <v>115.22999999999999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7.83</v>
      </c>
      <c r="C21" s="76"/>
    </row>
    <row r="22" spans="1:3" ht="12.75">
      <c r="A22" s="1" t="s">
        <v>19</v>
      </c>
      <c r="B22" s="7">
        <v>21.3</v>
      </c>
      <c r="C22" s="76"/>
    </row>
    <row r="23" spans="1:3" ht="12.75">
      <c r="A23" s="1" t="s">
        <v>20</v>
      </c>
      <c r="B23" s="7">
        <v>12.05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76.18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191.41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3.890000000000015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5.487142857142857</v>
      </c>
      <c r="C32" s="76"/>
    </row>
    <row r="33" spans="1:3" ht="12.75">
      <c r="A33" t="s">
        <v>23</v>
      </c>
      <c r="B33" s="2">
        <f>B25/B2</f>
        <v>3.627619047619048</v>
      </c>
      <c r="C33" s="76"/>
    </row>
    <row r="34" spans="1:3" ht="12.75">
      <c r="A34" t="s">
        <v>26</v>
      </c>
      <c r="B34" s="2">
        <f>B27/B2</f>
        <v>9.114761904761904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8" t="s">
        <v>29</v>
      </c>
    </row>
    <row r="2" spans="1:3" ht="12.75">
      <c r="A2" t="s">
        <v>28</v>
      </c>
      <c r="B2" s="9">
        <v>33</v>
      </c>
      <c r="C2" s="76"/>
    </row>
    <row r="3" spans="1:3" ht="12.75">
      <c r="A3" t="s">
        <v>127</v>
      </c>
      <c r="B3" s="12">
        <v>6</v>
      </c>
      <c r="C3" s="77"/>
    </row>
    <row r="4" spans="1:3" ht="12.75">
      <c r="A4" t="s">
        <v>27</v>
      </c>
      <c r="B4" s="2">
        <f>B2*B3</f>
        <v>198</v>
      </c>
      <c r="C4" s="77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42</v>
      </c>
      <c r="C7" s="76"/>
    </row>
    <row r="8" spans="1:3" ht="12.75">
      <c r="A8" s="1" t="s">
        <v>9</v>
      </c>
      <c r="B8" s="11">
        <v>35.9</v>
      </c>
      <c r="C8" s="76"/>
    </row>
    <row r="9" spans="1:3" ht="12.75">
      <c r="A9" s="1" t="s">
        <v>24</v>
      </c>
      <c r="B9" s="11">
        <v>1.5</v>
      </c>
      <c r="C9" s="76" t="s">
        <v>130</v>
      </c>
    </row>
    <row r="10" spans="1:3" ht="12.75">
      <c r="A10" s="1" t="s">
        <v>10</v>
      </c>
      <c r="B10" s="11">
        <v>0</v>
      </c>
      <c r="C10" s="76" t="s">
        <v>145</v>
      </c>
    </row>
    <row r="11" spans="1:3" ht="12.75">
      <c r="A11" s="1" t="s">
        <v>12</v>
      </c>
      <c r="B11" s="11">
        <v>12.16</v>
      </c>
      <c r="C11" s="76"/>
    </row>
    <row r="12" spans="1:3" ht="12.75">
      <c r="A12" s="1" t="s">
        <v>11</v>
      </c>
      <c r="B12" s="11">
        <v>6.4</v>
      </c>
      <c r="C12" s="76"/>
    </row>
    <row r="13" spans="1:3" ht="12.75">
      <c r="A13" s="1" t="s">
        <v>13</v>
      </c>
      <c r="B13" s="11">
        <v>11.27</v>
      </c>
      <c r="C13" s="76"/>
    </row>
    <row r="14" spans="1:3" ht="12.75">
      <c r="A14" s="1" t="s">
        <v>14</v>
      </c>
      <c r="B14" s="11">
        <v>18.52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 t="s">
        <v>131</v>
      </c>
    </row>
    <row r="17" spans="1:3" ht="12.75">
      <c r="A17" s="1" t="s">
        <v>17</v>
      </c>
      <c r="B17" s="12">
        <v>4.01</v>
      </c>
      <c r="C17" s="76"/>
    </row>
    <row r="18" spans="1:3" ht="12.75">
      <c r="A18" t="s">
        <v>2</v>
      </c>
      <c r="B18" s="2">
        <f>SUM(B7:B17)</f>
        <v>141.26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8.05</v>
      </c>
      <c r="C21" s="76"/>
    </row>
    <row r="22" spans="1:3" ht="12.75">
      <c r="A22" s="1" t="s">
        <v>19</v>
      </c>
      <c r="B22" s="7">
        <v>22.57</v>
      </c>
      <c r="C22" s="76"/>
    </row>
    <row r="23" spans="1:3" ht="12.75">
      <c r="A23" s="1" t="s">
        <v>20</v>
      </c>
      <c r="B23" s="7">
        <v>12.37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77.99000000000001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219.25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-21.25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4.28060606060606</v>
      </c>
      <c r="C32" s="76"/>
    </row>
    <row r="33" spans="1:3" ht="12.75">
      <c r="A33" t="s">
        <v>23</v>
      </c>
      <c r="B33" s="2">
        <f>B25/B2</f>
        <v>2.3633333333333337</v>
      </c>
      <c r="C33" s="76"/>
    </row>
    <row r="34" spans="1:3" ht="12.75">
      <c r="A34" t="s">
        <v>26</v>
      </c>
      <c r="B34" s="2">
        <f>B27/B2</f>
        <v>6.643939393939394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8" t="s">
        <v>29</v>
      </c>
    </row>
    <row r="2" spans="1:3" ht="12.75">
      <c r="A2" t="s">
        <v>28</v>
      </c>
      <c r="B2" s="9">
        <v>64</v>
      </c>
      <c r="C2" s="76"/>
    </row>
    <row r="3" spans="1:3" ht="12.75">
      <c r="A3" t="s">
        <v>127</v>
      </c>
      <c r="B3" s="12">
        <v>2.22</v>
      </c>
      <c r="C3" s="76"/>
    </row>
    <row r="4" spans="1:3" ht="12.75">
      <c r="A4" t="s">
        <v>27</v>
      </c>
      <c r="B4" s="2">
        <f>B2*B3</f>
        <v>142.08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13</v>
      </c>
      <c r="C7" s="76"/>
    </row>
    <row r="8" spans="1:3" ht="12.75">
      <c r="A8" s="1" t="s">
        <v>9</v>
      </c>
      <c r="B8" s="11">
        <v>10.6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45.93</v>
      </c>
      <c r="C11" s="76"/>
    </row>
    <row r="12" spans="1:3" ht="12.75">
      <c r="A12" s="1" t="s">
        <v>11</v>
      </c>
      <c r="B12" s="11">
        <v>8.5</v>
      </c>
      <c r="C12" s="76"/>
    </row>
    <row r="13" spans="1:3" ht="12.75">
      <c r="A13" s="1" t="s">
        <v>13</v>
      </c>
      <c r="B13" s="11">
        <v>12.67</v>
      </c>
      <c r="C13" s="76"/>
    </row>
    <row r="14" spans="1:3" ht="12.75">
      <c r="A14" s="1" t="s">
        <v>14</v>
      </c>
      <c r="B14" s="11">
        <v>18.18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3.42</v>
      </c>
      <c r="C17" s="76"/>
    </row>
    <row r="18" spans="1:3" ht="12.75">
      <c r="A18" t="s">
        <v>2</v>
      </c>
      <c r="B18" s="2">
        <f>SUM(B7:B17)</f>
        <v>120.3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8.52</v>
      </c>
      <c r="C21" s="76"/>
    </row>
    <row r="22" spans="1:3" ht="12.75">
      <c r="A22" s="1" t="s">
        <v>19</v>
      </c>
      <c r="B22" s="7">
        <v>22.33</v>
      </c>
      <c r="C22" s="76"/>
    </row>
    <row r="23" spans="1:3" ht="12.75">
      <c r="A23" s="1" t="s">
        <v>20</v>
      </c>
      <c r="B23" s="7">
        <v>12.88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78.72999999999999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199.02999999999997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-56.94999999999996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1.8796875</v>
      </c>
      <c r="C32" s="76"/>
    </row>
    <row r="33" spans="1:3" ht="12.75">
      <c r="A33" t="s">
        <v>23</v>
      </c>
      <c r="B33" s="2">
        <f>B25/B2</f>
        <v>1.2301562499999998</v>
      </c>
      <c r="C33" s="76"/>
    </row>
    <row r="34" spans="1:3" ht="12.75">
      <c r="A34" t="s">
        <v>26</v>
      </c>
      <c r="B34" s="2">
        <f>B27/B2</f>
        <v>3.1098437499999996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8" t="s">
        <v>29</v>
      </c>
    </row>
    <row r="2" spans="1:3" ht="12.75">
      <c r="A2" t="s">
        <v>28</v>
      </c>
      <c r="B2" s="9">
        <v>1240</v>
      </c>
      <c r="C2" s="76"/>
    </row>
    <row r="3" spans="1:3" ht="12.75">
      <c r="A3" t="s">
        <v>127</v>
      </c>
      <c r="B3" s="10">
        <v>0.14</v>
      </c>
      <c r="C3" s="76"/>
    </row>
    <row r="4" spans="1:3" ht="12.75">
      <c r="A4" t="s">
        <v>27</v>
      </c>
      <c r="B4" s="2">
        <f>B2*B3</f>
        <v>173.60000000000002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35.5</v>
      </c>
      <c r="C8" s="80" t="s">
        <v>123</v>
      </c>
    </row>
    <row r="9" spans="1:3" ht="12.75">
      <c r="A9" s="1" t="s">
        <v>24</v>
      </c>
      <c r="B9" s="11">
        <v>16</v>
      </c>
      <c r="C9" s="77" t="s">
        <v>143</v>
      </c>
    </row>
    <row r="10" spans="1:3" ht="12.75">
      <c r="A10" s="1" t="s">
        <v>10</v>
      </c>
      <c r="B10" s="11">
        <v>0</v>
      </c>
      <c r="C10" s="77" t="s">
        <v>151</v>
      </c>
    </row>
    <row r="11" spans="1:3" ht="12.75">
      <c r="A11" s="1" t="s">
        <v>12</v>
      </c>
      <c r="B11" s="11">
        <v>7.62</v>
      </c>
      <c r="C11" s="76"/>
    </row>
    <row r="12" spans="1:3" ht="12.75">
      <c r="A12" s="1" t="s">
        <v>11</v>
      </c>
      <c r="B12" s="11">
        <v>9.4</v>
      </c>
      <c r="C12" s="76"/>
    </row>
    <row r="13" spans="1:3" ht="12.75">
      <c r="A13" s="1" t="s">
        <v>13</v>
      </c>
      <c r="B13" s="11">
        <v>12.53</v>
      </c>
      <c r="C13" s="76"/>
    </row>
    <row r="14" spans="1:3" ht="12.75">
      <c r="A14" s="1" t="s">
        <v>14</v>
      </c>
      <c r="B14" s="11">
        <v>21.07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/>
    </row>
    <row r="17" spans="1:3" ht="12.75">
      <c r="A17" s="1" t="s">
        <v>17</v>
      </c>
      <c r="B17" s="12">
        <v>3.88</v>
      </c>
      <c r="C17" s="76"/>
    </row>
    <row r="18" spans="1:3" ht="12.75">
      <c r="A18" t="s">
        <v>2</v>
      </c>
      <c r="B18" s="2">
        <f>SUM(B7:B17)</f>
        <v>136.5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8.39</v>
      </c>
      <c r="C21" s="76"/>
    </row>
    <row r="22" spans="1:3" ht="12.75">
      <c r="A22" s="1" t="s">
        <v>19</v>
      </c>
      <c r="B22" s="7">
        <v>25.68</v>
      </c>
      <c r="C22" s="76"/>
    </row>
    <row r="23" spans="1:3" ht="12.75">
      <c r="A23" s="1" t="s">
        <v>20</v>
      </c>
      <c r="B23" s="7">
        <v>13.91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82.98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219.48000000000002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-45.879999999999995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0.11008064516129032</v>
      </c>
      <c r="C32" s="76"/>
    </row>
    <row r="33" spans="1:3" ht="12.75">
      <c r="A33" t="s">
        <v>23</v>
      </c>
      <c r="B33" s="13">
        <f>B25/B2</f>
        <v>0.06691935483870969</v>
      </c>
      <c r="C33" s="76"/>
    </row>
    <row r="34" spans="1:3" ht="12.75">
      <c r="A34" t="s">
        <v>26</v>
      </c>
      <c r="B34" s="13">
        <f>B27/B2</f>
        <v>0.17700000000000002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78" t="s">
        <v>29</v>
      </c>
    </row>
    <row r="2" spans="1:3" ht="12.75">
      <c r="A2" t="s">
        <v>28</v>
      </c>
      <c r="B2" s="9">
        <v>850</v>
      </c>
      <c r="C2" s="76"/>
    </row>
    <row r="3" spans="1:3" ht="12.75">
      <c r="A3" t="s">
        <v>127</v>
      </c>
      <c r="B3" s="10">
        <v>0.32</v>
      </c>
      <c r="C3" s="76"/>
    </row>
    <row r="4" spans="1:3" ht="12.75">
      <c r="A4" t="s">
        <v>27</v>
      </c>
      <c r="B4" s="27">
        <f>B2*B3</f>
        <v>272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20.2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26.74</v>
      </c>
      <c r="C11" s="76"/>
    </row>
    <row r="12" spans="1:3" ht="12.75">
      <c r="A12" s="1" t="s">
        <v>11</v>
      </c>
      <c r="B12" s="11">
        <v>18.3</v>
      </c>
      <c r="C12" s="76"/>
    </row>
    <row r="13" spans="1:3" ht="12.75">
      <c r="A13" s="1" t="s">
        <v>13</v>
      </c>
      <c r="B13" s="11">
        <v>10.56</v>
      </c>
      <c r="C13" s="76"/>
    </row>
    <row r="14" spans="1:3" ht="12.75">
      <c r="A14" s="1" t="s">
        <v>14</v>
      </c>
      <c r="B14" s="11">
        <v>17.5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3.58</v>
      </c>
      <c r="C17" s="76"/>
    </row>
    <row r="18" spans="1:3" ht="12.75">
      <c r="A18" t="s">
        <v>2</v>
      </c>
      <c r="B18" s="2">
        <f>SUM(B7:B17)</f>
        <v>125.88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7.83</v>
      </c>
      <c r="C21" s="76"/>
    </row>
    <row r="22" spans="1:3" ht="12.75">
      <c r="A22" s="1" t="s">
        <v>19</v>
      </c>
      <c r="B22" s="7">
        <v>20.36</v>
      </c>
      <c r="C22" s="76"/>
    </row>
    <row r="23" spans="1:3" ht="12.75">
      <c r="A23" s="1" t="s">
        <v>20</v>
      </c>
      <c r="B23" s="7">
        <v>12.25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75.44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201.32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70.68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0.14809411764705882</v>
      </c>
      <c r="C32" s="76"/>
    </row>
    <row r="33" spans="1:3" ht="12.75">
      <c r="A33" t="s">
        <v>23</v>
      </c>
      <c r="B33" s="13">
        <f>B25/B2</f>
        <v>0.08875294117647059</v>
      </c>
      <c r="C33" s="76"/>
    </row>
    <row r="34" spans="1:3" ht="12.75">
      <c r="A34" t="s">
        <v>26</v>
      </c>
      <c r="B34" s="13">
        <f>B27/B2</f>
        <v>0.2368470588235294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78</v>
      </c>
      <c r="B1" s="22" t="s">
        <v>0</v>
      </c>
      <c r="C1" s="78" t="s">
        <v>29</v>
      </c>
    </row>
    <row r="2" spans="1:3" ht="12.75">
      <c r="A2" t="s">
        <v>28</v>
      </c>
      <c r="B2" s="9">
        <v>1050</v>
      </c>
      <c r="C2" s="76"/>
    </row>
    <row r="3" spans="1:3" ht="12.75">
      <c r="A3" t="s">
        <v>127</v>
      </c>
      <c r="B3" s="10">
        <v>0.185</v>
      </c>
      <c r="C3" s="76"/>
    </row>
    <row r="4" spans="1:3" ht="12.75">
      <c r="A4" t="s">
        <v>27</v>
      </c>
      <c r="B4" s="2">
        <f>B2*B3</f>
        <v>194.25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10.8</v>
      </c>
      <c r="C7" s="76"/>
    </row>
    <row r="8" spans="1:3" ht="12.75">
      <c r="A8" s="1" t="s">
        <v>9</v>
      </c>
      <c r="B8" s="11">
        <v>22.1</v>
      </c>
      <c r="C8" s="76"/>
    </row>
    <row r="9" spans="1:3" ht="12.75">
      <c r="A9" s="1" t="s">
        <v>24</v>
      </c>
      <c r="B9" s="11">
        <v>18</v>
      </c>
      <c r="C9" s="77" t="s">
        <v>129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24.19</v>
      </c>
      <c r="C11" s="76"/>
    </row>
    <row r="12" spans="1:3" ht="12.75">
      <c r="A12" s="1" t="s">
        <v>11</v>
      </c>
      <c r="B12" s="11">
        <v>18.1</v>
      </c>
      <c r="C12" s="76"/>
    </row>
    <row r="13" spans="1:3" ht="12.75">
      <c r="A13" s="1" t="s">
        <v>13</v>
      </c>
      <c r="B13" s="11">
        <v>9.52</v>
      </c>
      <c r="C13" s="76"/>
    </row>
    <row r="14" spans="1:3" ht="12.75">
      <c r="A14" s="1" t="s">
        <v>14</v>
      </c>
      <c r="B14" s="11">
        <v>16.25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3.71</v>
      </c>
      <c r="C17" s="76"/>
    </row>
    <row r="18" spans="1:3" ht="12.75">
      <c r="A18" t="s">
        <v>2</v>
      </c>
      <c r="B18" s="2">
        <f>SUM(B7:B17)</f>
        <v>130.67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7.38</v>
      </c>
      <c r="C21" s="76"/>
    </row>
    <row r="22" spans="1:3" ht="12.75">
      <c r="A22" s="1" t="s">
        <v>19</v>
      </c>
      <c r="B22" s="7">
        <v>18.52</v>
      </c>
      <c r="C22" s="76"/>
    </row>
    <row r="23" spans="1:3" ht="12.75">
      <c r="A23" s="1" t="s">
        <v>20</v>
      </c>
      <c r="B23" s="7">
        <v>10.33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71.22999999999999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201.89999999999998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-7.649999999999977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0.12444761904761903</v>
      </c>
      <c r="C32" s="76"/>
    </row>
    <row r="33" spans="1:3" ht="12.75">
      <c r="A33" t="s">
        <v>23</v>
      </c>
      <c r="B33" s="13">
        <f>B25/B2</f>
        <v>0.06783809523809523</v>
      </c>
      <c r="C33" s="76"/>
    </row>
    <row r="34" spans="1:3" ht="12.75">
      <c r="A34" t="s">
        <v>26</v>
      </c>
      <c r="B34" s="13">
        <f>B27/B2</f>
        <v>0.19228571428571425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8" t="s">
        <v>29</v>
      </c>
    </row>
    <row r="2" spans="1:3" ht="12.75">
      <c r="A2" t="s">
        <v>28</v>
      </c>
      <c r="B2" s="28">
        <v>850</v>
      </c>
      <c r="C2" s="76"/>
    </row>
    <row r="3" spans="1:3" ht="12.75">
      <c r="A3" t="s">
        <v>127</v>
      </c>
      <c r="B3" s="10">
        <v>0.181</v>
      </c>
      <c r="C3" s="76"/>
    </row>
    <row r="4" spans="1:3" ht="12.75">
      <c r="A4" t="s">
        <v>27</v>
      </c>
      <c r="B4" s="2">
        <f>B2*B3</f>
        <v>153.85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</v>
      </c>
      <c r="C7" s="76"/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14.81</v>
      </c>
      <c r="C11" s="76"/>
    </row>
    <row r="12" spans="1:3" ht="12.75">
      <c r="A12" s="1" t="s">
        <v>11</v>
      </c>
      <c r="B12" s="11">
        <v>6.3</v>
      </c>
      <c r="C12" s="77" t="s">
        <v>138</v>
      </c>
    </row>
    <row r="13" spans="1:3" ht="12.75">
      <c r="A13" s="1" t="s">
        <v>13</v>
      </c>
      <c r="B13" s="11">
        <v>10.18</v>
      </c>
      <c r="C13" s="76"/>
    </row>
    <row r="14" spans="1:3" ht="12.75">
      <c r="A14" s="1" t="s">
        <v>14</v>
      </c>
      <c r="B14" s="11">
        <v>16.76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2.56</v>
      </c>
      <c r="C17" s="76"/>
    </row>
    <row r="18" spans="1:3" ht="12.75">
      <c r="A18" t="s">
        <v>2</v>
      </c>
      <c r="B18" s="2">
        <f>SUM(B7:B17)</f>
        <v>90.11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7.64</v>
      </c>
      <c r="C21" s="76"/>
    </row>
    <row r="22" spans="1:3" ht="12.75">
      <c r="A22" s="1" t="s">
        <v>19</v>
      </c>
      <c r="B22" s="7">
        <v>19.74</v>
      </c>
      <c r="C22" s="76"/>
    </row>
    <row r="23" spans="1:3" ht="12.75">
      <c r="A23" s="1" t="s">
        <v>20</v>
      </c>
      <c r="B23" s="7">
        <v>11.48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73.86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163.97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-10.120000000000005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0.10601176470588235</v>
      </c>
      <c r="C32" s="76"/>
    </row>
    <row r="33" spans="1:3" ht="12.75">
      <c r="A33" t="s">
        <v>23</v>
      </c>
      <c r="B33" s="13">
        <f>B25/B2</f>
        <v>0.08689411764705882</v>
      </c>
      <c r="C33" s="76"/>
    </row>
    <row r="34" spans="1:3" ht="12.75">
      <c r="A34" t="s">
        <v>26</v>
      </c>
      <c r="B34" s="13">
        <f>B27/B2</f>
        <v>0.19290588235294118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8" t="s">
        <v>29</v>
      </c>
    </row>
    <row r="2" spans="1:3" ht="12.75">
      <c r="A2" t="s">
        <v>28</v>
      </c>
      <c r="B2" s="9">
        <v>1300</v>
      </c>
      <c r="C2" s="76"/>
    </row>
    <row r="3" spans="1:3" ht="12.75">
      <c r="A3" t="s">
        <v>127</v>
      </c>
      <c r="B3" s="10">
        <v>0.07</v>
      </c>
      <c r="C3" s="76"/>
    </row>
    <row r="4" spans="1:3" ht="12.75">
      <c r="A4" t="s">
        <v>27</v>
      </c>
      <c r="B4" s="2">
        <f>B2*B3</f>
        <v>91.00000000000001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7</v>
      </c>
      <c r="C7" s="76"/>
    </row>
    <row r="8" spans="1:3" ht="12.75">
      <c r="A8" s="1" t="s">
        <v>9</v>
      </c>
      <c r="B8" s="11">
        <v>9.6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17.94</v>
      </c>
      <c r="C11" s="76"/>
    </row>
    <row r="12" spans="1:3" ht="12.75">
      <c r="A12" s="1" t="s">
        <v>11</v>
      </c>
      <c r="B12" s="11">
        <v>0</v>
      </c>
      <c r="C12" s="76"/>
    </row>
    <row r="13" spans="1:3" ht="12.75">
      <c r="A13" s="1" t="s">
        <v>13</v>
      </c>
      <c r="B13" s="11">
        <v>10.83</v>
      </c>
      <c r="C13" s="76"/>
    </row>
    <row r="14" spans="1:3" ht="12.75">
      <c r="A14" s="1" t="s">
        <v>14</v>
      </c>
      <c r="B14" s="11">
        <v>17.1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2.06</v>
      </c>
      <c r="C17" s="76"/>
    </row>
    <row r="18" spans="1:3" ht="12.75">
      <c r="A18" t="s">
        <v>2</v>
      </c>
      <c r="B18" s="2">
        <f>SUM(B7:B17)</f>
        <v>72.53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7.82</v>
      </c>
      <c r="C21" s="76"/>
    </row>
    <row r="22" spans="1:3" ht="12.75">
      <c r="A22" s="1" t="s">
        <v>19</v>
      </c>
      <c r="B22" s="7">
        <v>20.34</v>
      </c>
      <c r="C22" s="76"/>
    </row>
    <row r="23" spans="1:3" ht="12.75">
      <c r="A23" s="1" t="s">
        <v>20</v>
      </c>
      <c r="B23" s="7">
        <v>11.83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74.99000000000001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147.52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-56.519999999999996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13">
        <f>B18/B2</f>
        <v>0.0557923076923077</v>
      </c>
      <c r="C32" s="76"/>
    </row>
    <row r="33" spans="1:3" ht="12.75">
      <c r="A33" t="s">
        <v>23</v>
      </c>
      <c r="B33" s="13">
        <f>B25/B2</f>
        <v>0.05768461538461539</v>
      </c>
      <c r="C33" s="76"/>
    </row>
    <row r="34" spans="1:3" ht="12.75">
      <c r="A34" t="s">
        <v>26</v>
      </c>
      <c r="B34" s="13">
        <f>B27/B2</f>
        <v>0.11347692307692309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153</v>
      </c>
      <c r="B1" s="22" t="s">
        <v>0</v>
      </c>
      <c r="C1" s="78" t="s">
        <v>29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127</v>
      </c>
      <c r="B3" s="25">
        <v>0.2</v>
      </c>
      <c r="C3" s="76"/>
    </row>
    <row r="4" spans="1:3" ht="12.75">
      <c r="A4" t="s">
        <v>27</v>
      </c>
      <c r="B4" s="2">
        <f>B2*B3</f>
        <v>280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</v>
      </c>
      <c r="C7" s="77"/>
    </row>
    <row r="8" spans="1:3" ht="12.75">
      <c r="A8" s="1" t="s">
        <v>9</v>
      </c>
      <c r="B8" s="11">
        <v>36.3</v>
      </c>
      <c r="C8" s="76"/>
    </row>
    <row r="9" spans="1:3" ht="12.75">
      <c r="A9" s="1" t="s">
        <v>24</v>
      </c>
      <c r="B9" s="11">
        <v>36</v>
      </c>
      <c r="C9" s="77" t="s">
        <v>126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17.31</v>
      </c>
      <c r="C11" s="76"/>
    </row>
    <row r="12" spans="1:3" ht="12.75">
      <c r="A12" s="1" t="s">
        <v>11</v>
      </c>
      <c r="B12" s="11">
        <v>13</v>
      </c>
      <c r="C12" s="76"/>
    </row>
    <row r="13" spans="1:3" ht="12.75">
      <c r="A13" s="1" t="s">
        <v>13</v>
      </c>
      <c r="B13" s="11">
        <v>12.98</v>
      </c>
      <c r="C13" s="76"/>
    </row>
    <row r="14" spans="1:3" ht="12.75">
      <c r="A14" s="1" t="s">
        <v>14</v>
      </c>
      <c r="B14" s="11">
        <v>21.96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8.5</v>
      </c>
      <c r="C16" s="76"/>
    </row>
    <row r="17" spans="1:3" ht="12.75">
      <c r="A17" s="1" t="s">
        <v>17</v>
      </c>
      <c r="B17" s="12">
        <v>5.91</v>
      </c>
      <c r="C17" s="76"/>
    </row>
    <row r="18" spans="1:3" ht="12.75">
      <c r="A18" t="s">
        <v>2</v>
      </c>
      <c r="B18" s="2">
        <f>SUM(B7:B17)</f>
        <v>207.96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8.58</v>
      </c>
      <c r="C21" s="76"/>
    </row>
    <row r="22" spans="1:3" ht="12.75">
      <c r="A22" s="1" t="s">
        <v>19</v>
      </c>
      <c r="B22" s="7">
        <v>26.46</v>
      </c>
      <c r="C22" s="76"/>
    </row>
    <row r="23" spans="1:3" ht="12.75">
      <c r="A23" s="1" t="s">
        <v>20</v>
      </c>
      <c r="B23" s="7">
        <v>14.48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84.52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292.48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-12.480000000000018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0.14854285714285714</v>
      </c>
      <c r="C32" s="76"/>
    </row>
    <row r="33" spans="1:3" ht="12.75">
      <c r="A33" t="s">
        <v>23</v>
      </c>
      <c r="B33" s="13">
        <f>B25/B2</f>
        <v>0.06037142857142857</v>
      </c>
      <c r="C33" s="76"/>
    </row>
    <row r="34" spans="1:3" ht="12.75">
      <c r="A34" t="s">
        <v>26</v>
      </c>
      <c r="B34" s="13">
        <f>B27/B2</f>
        <v>0.20891428571428572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8" t="s">
        <v>29</v>
      </c>
    </row>
    <row r="2" spans="1:3" ht="12.75">
      <c r="A2" t="s">
        <v>28</v>
      </c>
      <c r="B2" s="9">
        <v>42</v>
      </c>
      <c r="C2" s="76"/>
    </row>
    <row r="3" spans="1:3" ht="12.75">
      <c r="A3" t="s">
        <v>127</v>
      </c>
      <c r="B3" s="10">
        <v>4.69</v>
      </c>
      <c r="C3" s="76"/>
    </row>
    <row r="4" spans="1:3" ht="12.75">
      <c r="A4" t="s">
        <v>27</v>
      </c>
      <c r="B4" s="2">
        <f>B2*B3</f>
        <v>196.98000000000002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9.5</v>
      </c>
      <c r="C7" s="76"/>
    </row>
    <row r="8" spans="1:3" ht="12.75">
      <c r="A8" s="1" t="s">
        <v>9</v>
      </c>
      <c r="B8" s="11">
        <v>23</v>
      </c>
      <c r="C8" s="76"/>
    </row>
    <row r="9" spans="1:3" ht="12.75">
      <c r="A9" s="1" t="s">
        <v>24</v>
      </c>
      <c r="B9" s="11">
        <v>9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59.65</v>
      </c>
      <c r="C11" s="76"/>
    </row>
    <row r="12" spans="1:3" ht="12.75">
      <c r="A12" s="1" t="s">
        <v>11</v>
      </c>
      <c r="B12" s="11">
        <v>5.9</v>
      </c>
      <c r="C12" s="76"/>
    </row>
    <row r="13" spans="1:3" ht="12.75">
      <c r="A13" s="1" t="s">
        <v>13</v>
      </c>
      <c r="B13" s="11">
        <v>10.12</v>
      </c>
      <c r="C13" s="76"/>
    </row>
    <row r="14" spans="1:3" ht="12.75">
      <c r="A14" s="1" t="s">
        <v>14</v>
      </c>
      <c r="B14" s="11">
        <v>16.04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4.13</v>
      </c>
      <c r="C17" s="76"/>
    </row>
    <row r="18" spans="1:3" ht="12.75">
      <c r="A18" t="s">
        <v>2</v>
      </c>
      <c r="B18" s="2">
        <f>SUM(B7:B17)</f>
        <v>145.34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7.47</v>
      </c>
      <c r="C21" s="76"/>
    </row>
    <row r="22" spans="1:3" ht="12.75">
      <c r="A22" s="1" t="s">
        <v>19</v>
      </c>
      <c r="B22" s="7">
        <v>18.68</v>
      </c>
      <c r="C22" s="76"/>
    </row>
    <row r="23" spans="1:3" ht="12.75">
      <c r="A23" s="1" t="s">
        <v>20</v>
      </c>
      <c r="B23" s="7">
        <v>10.14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71.28999999999999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216.63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-19.649999999999977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3.4604761904761907</v>
      </c>
      <c r="C32" s="76"/>
    </row>
    <row r="33" spans="1:3" ht="12.75">
      <c r="A33" t="s">
        <v>23</v>
      </c>
      <c r="B33" s="2">
        <f>B25/B2</f>
        <v>1.6973809523809522</v>
      </c>
      <c r="C33" s="76"/>
    </row>
    <row r="34" spans="1:3" ht="12.75">
      <c r="A34" t="s">
        <v>26</v>
      </c>
      <c r="B34" s="2">
        <f>B27/B2</f>
        <v>5.157857142857143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146</v>
      </c>
      <c r="C1" s="50" t="s">
        <v>116</v>
      </c>
      <c r="D1" s="50" t="s">
        <v>115</v>
      </c>
      <c r="E1" s="51" t="s">
        <v>70</v>
      </c>
      <c r="F1" s="50" t="s">
        <v>65</v>
      </c>
      <c r="G1" s="50" t="s">
        <v>65</v>
      </c>
      <c r="H1" s="52" t="s">
        <v>65</v>
      </c>
    </row>
    <row r="2" spans="1:8" ht="12.75">
      <c r="A2" s="53" t="s">
        <v>62</v>
      </c>
      <c r="B2" s="15" t="s">
        <v>147</v>
      </c>
      <c r="C2" s="15" t="s">
        <v>147</v>
      </c>
      <c r="D2" s="45" t="s">
        <v>116</v>
      </c>
      <c r="E2" s="48" t="s">
        <v>71</v>
      </c>
      <c r="F2" s="15" t="s">
        <v>63</v>
      </c>
      <c r="G2" s="15" t="s">
        <v>148</v>
      </c>
      <c r="H2" s="54" t="s">
        <v>64</v>
      </c>
    </row>
    <row r="3" spans="1:8" ht="12.75">
      <c r="A3" s="55" t="s">
        <v>48</v>
      </c>
      <c r="B3" s="46">
        <f>HRSW!B4</f>
        <v>204.23999999999998</v>
      </c>
      <c r="C3" s="46">
        <f>HRSW!B18</f>
        <v>140.3</v>
      </c>
      <c r="D3" s="16">
        <f>B3-C3</f>
        <v>63.93999999999997</v>
      </c>
      <c r="E3" s="18">
        <v>1500</v>
      </c>
      <c r="F3" s="19">
        <f aca="true" t="shared" si="0" ref="F3:F20">B3*E3</f>
        <v>306360</v>
      </c>
      <c r="G3" s="19">
        <f aca="true" t="shared" si="1" ref="G3:G20">E3*C3</f>
        <v>210450.00000000003</v>
      </c>
      <c r="H3" s="34">
        <f>F3-G3</f>
        <v>95909.99999999997</v>
      </c>
    </row>
    <row r="4" spans="1:8" ht="12.75">
      <c r="A4" s="55" t="s">
        <v>49</v>
      </c>
      <c r="B4" s="46">
        <f>Durum!B4</f>
        <v>195.35999999999999</v>
      </c>
      <c r="C4" s="46">
        <f>Durum!B18</f>
        <v>138.01999999999998</v>
      </c>
      <c r="D4" s="16">
        <f aca="true" t="shared" si="2" ref="D4:D20">B4-C4</f>
        <v>57.34</v>
      </c>
      <c r="E4" s="18">
        <v>400</v>
      </c>
      <c r="F4" s="19">
        <f t="shared" si="0"/>
        <v>78144</v>
      </c>
      <c r="G4" s="19">
        <f t="shared" si="1"/>
        <v>55207.99999999999</v>
      </c>
      <c r="H4" s="34">
        <f aca="true" t="shared" si="3" ref="H4:H19">F4-G4</f>
        <v>22936.000000000007</v>
      </c>
    </row>
    <row r="5" spans="1:8" ht="12.75">
      <c r="A5" s="55" t="s">
        <v>50</v>
      </c>
      <c r="B5" s="46">
        <f>Barley!B4</f>
        <v>184.79999999999998</v>
      </c>
      <c r="C5" s="46">
        <f>Barley!B18</f>
        <v>132.54999999999998</v>
      </c>
      <c r="D5" s="16">
        <f t="shared" si="2"/>
        <v>52.25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310.2</v>
      </c>
      <c r="C6" s="46">
        <f>Corn!B18</f>
        <v>226.79999999999995</v>
      </c>
      <c r="D6" s="16">
        <f t="shared" si="2"/>
        <v>83.40000000000003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134</v>
      </c>
      <c r="B7" s="46">
        <f>Soy!B4</f>
        <v>230.55</v>
      </c>
      <c r="C7" s="46">
        <f>Soy!B18</f>
        <v>138.04</v>
      </c>
      <c r="D7" s="16">
        <f>B7-C7</f>
        <v>92.51000000000002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5" t="s">
        <v>51</v>
      </c>
      <c r="B8" s="46">
        <f>Oil_SF!B4</f>
        <v>241.38</v>
      </c>
      <c r="C8" s="46">
        <f>Oil_SF!B18</f>
        <v>172.01000000000002</v>
      </c>
      <c r="D8" s="16">
        <f t="shared" si="2"/>
        <v>69.36999999999998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5" t="s">
        <v>52</v>
      </c>
      <c r="B9" s="46">
        <f>Canola!B4</f>
        <v>262.43</v>
      </c>
      <c r="C9" s="46">
        <f>Canola!B18</f>
        <v>203.95</v>
      </c>
      <c r="D9" s="16">
        <f t="shared" si="2"/>
        <v>58.48000000000002</v>
      </c>
      <c r="E9" s="18">
        <v>500</v>
      </c>
      <c r="F9" s="19">
        <f t="shared" si="0"/>
        <v>131215</v>
      </c>
      <c r="G9" s="19">
        <f t="shared" si="1"/>
        <v>101975</v>
      </c>
      <c r="H9" s="34">
        <f t="shared" si="3"/>
        <v>29240</v>
      </c>
    </row>
    <row r="10" spans="1:8" ht="12.75">
      <c r="A10" s="55" t="s">
        <v>53</v>
      </c>
      <c r="B10" s="46">
        <f>Flax!B4</f>
        <v>195.3</v>
      </c>
      <c r="C10" s="46">
        <f>Flax!B18</f>
        <v>115.22999999999999</v>
      </c>
      <c r="D10" s="16">
        <f t="shared" si="2"/>
        <v>80.07000000000002</v>
      </c>
      <c r="E10" s="18">
        <v>400</v>
      </c>
      <c r="F10" s="19">
        <f t="shared" si="0"/>
        <v>78120</v>
      </c>
      <c r="G10" s="19">
        <f t="shared" si="1"/>
        <v>46091.99999999999</v>
      </c>
      <c r="H10" s="34">
        <f t="shared" si="3"/>
        <v>32028.000000000007</v>
      </c>
    </row>
    <row r="11" spans="1:8" ht="12.75">
      <c r="A11" s="55" t="s">
        <v>56</v>
      </c>
      <c r="B11" s="46">
        <f>Peas!B4</f>
        <v>198</v>
      </c>
      <c r="C11" s="46">
        <f>Peas!B18</f>
        <v>141.26</v>
      </c>
      <c r="D11" s="16">
        <f t="shared" si="2"/>
        <v>56.74000000000001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5" t="s">
        <v>57</v>
      </c>
      <c r="B12" s="46">
        <f>Oats!B4</f>
        <v>142.08</v>
      </c>
      <c r="C12" s="46">
        <f>Oats!B18</f>
        <v>120.3</v>
      </c>
      <c r="D12" s="16">
        <f t="shared" si="2"/>
        <v>21.780000000000015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Lentil!B4</f>
        <v>173.60000000000002</v>
      </c>
      <c r="C13" s="46">
        <f>Lentil!B18</f>
        <v>136.5</v>
      </c>
      <c r="D13" s="16">
        <f t="shared" si="2"/>
        <v>37.10000000000002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54</v>
      </c>
      <c r="B14" s="46">
        <f>Mustard!B4</f>
        <v>272</v>
      </c>
      <c r="C14" s="46">
        <f>Mustard!B18</f>
        <v>125.88</v>
      </c>
      <c r="D14" s="16">
        <f t="shared" si="2"/>
        <v>146.12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6" t="s">
        <v>79</v>
      </c>
      <c r="B15" s="46">
        <f>Saffl!B4</f>
        <v>194.25</v>
      </c>
      <c r="C15" s="46">
        <f>Saffl!B18</f>
        <v>130.67</v>
      </c>
      <c r="D15" s="16">
        <f t="shared" si="2"/>
        <v>63.58000000000001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5" t="s">
        <v>55</v>
      </c>
      <c r="B16" s="46">
        <f>Buckwht!B4</f>
        <v>153.85</v>
      </c>
      <c r="C16" s="46">
        <f>Buckwht!B18</f>
        <v>90.11</v>
      </c>
      <c r="D16" s="16">
        <f t="shared" si="2"/>
        <v>63.739999999999995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5" t="s">
        <v>59</v>
      </c>
      <c r="B17" s="46">
        <f>Millet!B4</f>
        <v>91.00000000000001</v>
      </c>
      <c r="C17" s="46">
        <f>Millet!B18</f>
        <v>72.53</v>
      </c>
      <c r="D17" s="16">
        <f t="shared" si="2"/>
        <v>18.470000000000013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HRWW!B4</f>
        <v>196.98000000000002</v>
      </c>
      <c r="C18" s="46">
        <f>HRWW!B18</f>
        <v>145.34</v>
      </c>
      <c r="D18" s="16">
        <f t="shared" si="2"/>
        <v>51.640000000000015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Rye!B4</f>
        <v>166.4</v>
      </c>
      <c r="C19" s="46">
        <f>Rye!B18</f>
        <v>117.36000000000001</v>
      </c>
      <c r="D19" s="16">
        <f t="shared" si="2"/>
        <v>49.03999999999999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81" t="s">
        <v>154</v>
      </c>
      <c r="B20" s="46">
        <f>Chickpea!B4</f>
        <v>280</v>
      </c>
      <c r="C20" s="46">
        <f>Chickpea!B18</f>
        <v>207.96</v>
      </c>
      <c r="D20" s="16">
        <f t="shared" si="2"/>
        <v>72.03999999999999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74</v>
      </c>
      <c r="B21" s="14"/>
      <c r="C21" s="26"/>
      <c r="D21" s="14"/>
      <c r="E21" s="20">
        <f>SUM(E3:E20)</f>
        <v>2800</v>
      </c>
      <c r="F21" s="20">
        <f>SUM(F3:F20)</f>
        <v>593839</v>
      </c>
      <c r="G21" s="20">
        <f>SUM(G3:G20)</f>
        <v>413725</v>
      </c>
      <c r="H21" s="38">
        <f>SUM(H3:H20)</f>
        <v>180113.99999999997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5" t="s">
        <v>47</v>
      </c>
      <c r="D23" s="85"/>
      <c r="E23" s="85"/>
      <c r="F23" s="3"/>
      <c r="G23" s="3"/>
      <c r="H23" s="3"/>
    </row>
    <row r="24" spans="1:8" ht="12.75">
      <c r="A24" s="57" t="s">
        <v>72</v>
      </c>
      <c r="B24" s="58"/>
      <c r="C24" s="58"/>
      <c r="D24" s="59"/>
      <c r="E24" s="58" t="s">
        <v>73</v>
      </c>
      <c r="F24" s="58"/>
      <c r="G24" s="58"/>
      <c r="H24" s="60"/>
    </row>
    <row r="25" spans="1:8" ht="12.75">
      <c r="A25" s="55" t="s">
        <v>27</v>
      </c>
      <c r="B25" s="4"/>
      <c r="C25" s="19">
        <f>F21</f>
        <v>593839</v>
      </c>
      <c r="D25" s="4"/>
      <c r="E25" s="4" t="s">
        <v>67</v>
      </c>
      <c r="F25" s="4"/>
      <c r="G25" s="61">
        <f>G21</f>
        <v>413725</v>
      </c>
      <c r="H25" s="62"/>
    </row>
    <row r="26" spans="1:8" ht="12.75">
      <c r="A26" s="86" t="s">
        <v>142</v>
      </c>
      <c r="B26" s="87"/>
      <c r="C26" s="67">
        <v>0</v>
      </c>
      <c r="D26" s="68" t="s">
        <v>69</v>
      </c>
      <c r="E26" s="87" t="s">
        <v>117</v>
      </c>
      <c r="F26" s="87"/>
      <c r="G26" s="67">
        <v>50400</v>
      </c>
      <c r="H26" s="69" t="s">
        <v>69</v>
      </c>
    </row>
    <row r="27" spans="1:11" ht="12.75">
      <c r="A27" s="88"/>
      <c r="B27" s="84"/>
      <c r="C27" s="67">
        <v>0</v>
      </c>
      <c r="D27" s="4"/>
      <c r="E27" s="87" t="s">
        <v>66</v>
      </c>
      <c r="F27" s="87"/>
      <c r="G27" s="67">
        <v>98000</v>
      </c>
      <c r="H27" s="64"/>
      <c r="K27" s="70"/>
    </row>
    <row r="28" spans="1:8" ht="12.75">
      <c r="A28" s="88"/>
      <c r="B28" s="84"/>
      <c r="C28" s="67">
        <v>0</v>
      </c>
      <c r="D28" s="4"/>
      <c r="E28" s="87" t="s">
        <v>118</v>
      </c>
      <c r="F28" s="87"/>
      <c r="G28" s="67">
        <v>0</v>
      </c>
      <c r="H28" s="64"/>
    </row>
    <row r="29" spans="1:8" ht="12.75">
      <c r="A29" s="88"/>
      <c r="B29" s="84"/>
      <c r="C29" s="67">
        <v>0</v>
      </c>
      <c r="D29" s="4"/>
      <c r="E29" s="87" t="s">
        <v>68</v>
      </c>
      <c r="F29" s="87"/>
      <c r="G29" s="67">
        <v>0</v>
      </c>
      <c r="H29" s="64"/>
    </row>
    <row r="30" spans="1:8" ht="12.75">
      <c r="A30" s="88"/>
      <c r="B30" s="84"/>
      <c r="C30" s="67">
        <v>0</v>
      </c>
      <c r="D30" s="4"/>
      <c r="E30" s="84" t="s">
        <v>141</v>
      </c>
      <c r="F30" s="84"/>
      <c r="G30" s="67">
        <v>0</v>
      </c>
      <c r="H30" s="64"/>
    </row>
    <row r="31" spans="1:8" ht="12.75">
      <c r="A31" s="88"/>
      <c r="B31" s="84"/>
      <c r="C31" s="67">
        <v>0</v>
      </c>
      <c r="D31" s="4"/>
      <c r="E31" s="84"/>
      <c r="F31" s="84"/>
      <c r="G31" s="67">
        <v>0</v>
      </c>
      <c r="H31" s="64"/>
    </row>
    <row r="32" spans="1:8" ht="12.75">
      <c r="A32" s="88" t="s">
        <v>76</v>
      </c>
      <c r="B32" s="84"/>
      <c r="C32" s="71">
        <v>0</v>
      </c>
      <c r="D32" s="63"/>
      <c r="E32" s="84" t="s">
        <v>75</v>
      </c>
      <c r="F32" s="84"/>
      <c r="G32" s="71">
        <v>14300</v>
      </c>
      <c r="H32" s="64"/>
    </row>
    <row r="33" spans="1:8" ht="12.75">
      <c r="A33" s="55" t="s">
        <v>65</v>
      </c>
      <c r="B33" s="4"/>
      <c r="C33" s="19">
        <f>SUM(C25:C32)</f>
        <v>593839</v>
      </c>
      <c r="D33" s="4"/>
      <c r="E33" s="4" t="s">
        <v>65</v>
      </c>
      <c r="F33" s="4"/>
      <c r="G33" s="32">
        <f>SUM(G25:G32)</f>
        <v>576425</v>
      </c>
      <c r="H33" s="62"/>
    </row>
    <row r="34" spans="1:8" ht="12.75">
      <c r="A34" s="65" t="s">
        <v>119</v>
      </c>
      <c r="B34" s="3"/>
      <c r="C34" s="3"/>
      <c r="D34" s="3"/>
      <c r="E34" s="3"/>
      <c r="F34" s="3"/>
      <c r="G34" s="72">
        <f>C33-G33</f>
        <v>17414</v>
      </c>
      <c r="H34" s="66"/>
    </row>
    <row r="35" ht="12.75">
      <c r="G35" s="6"/>
    </row>
    <row r="36" spans="1:8" ht="12.75">
      <c r="A36" s="75" t="s">
        <v>124</v>
      </c>
      <c r="B36" s="89"/>
      <c r="C36" s="89"/>
      <c r="D36" s="89"/>
      <c r="E36" s="89"/>
      <c r="F36" s="73" t="s">
        <v>121</v>
      </c>
      <c r="G36" s="90"/>
      <c r="H36" s="90"/>
    </row>
    <row r="37" spans="3:6" ht="12.75">
      <c r="C37" s="74"/>
      <c r="D37" s="74"/>
      <c r="E37" s="74"/>
      <c r="F37" s="74"/>
    </row>
    <row r="38" spans="1:12" ht="12.75">
      <c r="A38" t="s">
        <v>29</v>
      </c>
      <c r="B38" s="91" t="s">
        <v>122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1" ht="12.75">
      <c r="A41" t="s">
        <v>93</v>
      </c>
    </row>
    <row r="42" spans="1:12" ht="12.75">
      <c r="A42" s="29" t="s">
        <v>80</v>
      </c>
      <c r="B42" s="30" t="s">
        <v>81</v>
      </c>
      <c r="C42" s="30" t="s">
        <v>82</v>
      </c>
      <c r="D42" s="30" t="s">
        <v>83</v>
      </c>
      <c r="E42" s="30" t="s">
        <v>84</v>
      </c>
      <c r="F42" s="30" t="s">
        <v>85</v>
      </c>
      <c r="G42" s="30" t="s">
        <v>86</v>
      </c>
      <c r="H42" s="30" t="s">
        <v>87</v>
      </c>
      <c r="I42" s="30" t="s">
        <v>88</v>
      </c>
      <c r="J42" s="30" t="s">
        <v>89</v>
      </c>
      <c r="K42" s="30" t="s">
        <v>90</v>
      </c>
      <c r="L42" s="31" t="s">
        <v>91</v>
      </c>
    </row>
    <row r="43" spans="1:12" ht="12.75">
      <c r="A43" s="55" t="s">
        <v>48</v>
      </c>
      <c r="B43" s="32">
        <f>$E3*HRSW!$B7</f>
        <v>23070</v>
      </c>
      <c r="C43" s="32">
        <f>$E3*HRSW!$B8</f>
        <v>38700</v>
      </c>
      <c r="D43" s="32">
        <f>$E3*HRSW!$B9</f>
        <v>7500</v>
      </c>
      <c r="E43" s="32">
        <f>$E3*HRSW!$B10</f>
        <v>0</v>
      </c>
      <c r="F43" s="32">
        <f>$E3*HRSW!$B11</f>
        <v>76065</v>
      </c>
      <c r="G43" s="32">
        <f>$E3*HRSW!$B12</f>
        <v>8250</v>
      </c>
      <c r="H43" s="32">
        <f>$E3*HRSW!$B13</f>
        <v>15075.000000000002</v>
      </c>
      <c r="I43" s="32">
        <f>$E3*HRSW!$B14</f>
        <v>23805</v>
      </c>
      <c r="J43" s="32">
        <f>$E3*HRSW!$B15</f>
        <v>0</v>
      </c>
      <c r="K43" s="32">
        <f>$E3*HRSW!$B16</f>
        <v>12000</v>
      </c>
      <c r="L43" s="33">
        <f>$E3*HRSW!$B17</f>
        <v>5985</v>
      </c>
    </row>
    <row r="44" spans="1:12" ht="12.75">
      <c r="A44" s="55" t="s">
        <v>49</v>
      </c>
      <c r="B44" s="19">
        <f>$E4*Durum!$B7</f>
        <v>8052</v>
      </c>
      <c r="C44" s="19">
        <f>$E4*Durum!$B8</f>
        <v>10320</v>
      </c>
      <c r="D44" s="19">
        <f>$E4*Durum!$B9</f>
        <v>2000</v>
      </c>
      <c r="E44" s="19">
        <f>$E4*Durum!$B10</f>
        <v>0</v>
      </c>
      <c r="F44" s="19">
        <f>$E4*Durum!$B11</f>
        <v>17420</v>
      </c>
      <c r="G44" s="19">
        <f>$E4*Durum!$B12</f>
        <v>2400</v>
      </c>
      <c r="H44" s="19">
        <f>$E4*Durum!$B13</f>
        <v>3944</v>
      </c>
      <c r="I44" s="19">
        <f>$E4*Durum!$B14</f>
        <v>6304</v>
      </c>
      <c r="J44" s="19">
        <f>$E4*Durum!$B15</f>
        <v>0</v>
      </c>
      <c r="K44" s="19">
        <f>$E4*Durum!$B16</f>
        <v>3200</v>
      </c>
      <c r="L44" s="34">
        <f>$E4*Durum!$B17</f>
        <v>1568</v>
      </c>
    </row>
    <row r="45" spans="1:12" ht="12.75">
      <c r="A45" s="55" t="s">
        <v>50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134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5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5" t="s">
        <v>52</v>
      </c>
      <c r="B49" s="19">
        <f>$E9*Canola!$B7</f>
        <v>28750</v>
      </c>
      <c r="C49" s="19">
        <f>$E9*Canola!$B8</f>
        <v>11550</v>
      </c>
      <c r="D49" s="19">
        <f>$E9*Canola!$B9</f>
        <v>0</v>
      </c>
      <c r="E49" s="19">
        <f>$E9*Canola!$B10</f>
        <v>0</v>
      </c>
      <c r="F49" s="19">
        <f>$E9*Canola!$B11</f>
        <v>36045</v>
      </c>
      <c r="G49" s="19">
        <f>$E9*Canola!$B12</f>
        <v>4750</v>
      </c>
      <c r="H49" s="19">
        <f>$E9*Canola!$B13</f>
        <v>5410</v>
      </c>
      <c r="I49" s="19">
        <f>$E9*Canola!$B14</f>
        <v>8570</v>
      </c>
      <c r="J49" s="19">
        <f>$E9*Canola!$B15</f>
        <v>0</v>
      </c>
      <c r="K49" s="19">
        <f>$E9*Canola!$B16</f>
        <v>4000</v>
      </c>
      <c r="L49" s="34">
        <f>$E9*Canola!$B17</f>
        <v>2900</v>
      </c>
    </row>
    <row r="50" spans="1:12" ht="12.75">
      <c r="A50" s="55" t="s">
        <v>53</v>
      </c>
      <c r="B50" s="19">
        <f>$E10*Flax!$B7</f>
        <v>5120</v>
      </c>
      <c r="C50" s="19">
        <f>$E10*Flax!$B8</f>
        <v>11680</v>
      </c>
      <c r="D50" s="19">
        <f>$E10*Flax!$B9</f>
        <v>0</v>
      </c>
      <c r="E50" s="19">
        <f>$E10*Flax!$B10</f>
        <v>0</v>
      </c>
      <c r="F50" s="19">
        <f>$E10*Flax!$B11</f>
        <v>11492</v>
      </c>
      <c r="G50" s="19">
        <f>$E10*Flax!$B12</f>
        <v>4440</v>
      </c>
      <c r="H50" s="19">
        <f>$E10*Flax!$B13</f>
        <v>4276</v>
      </c>
      <c r="I50" s="19">
        <f>$E10*Flax!$B14</f>
        <v>7176.000000000001</v>
      </c>
      <c r="J50" s="19">
        <f>$E10*Flax!$B15</f>
        <v>0</v>
      </c>
      <c r="K50" s="19">
        <f>$E10*Flax!$B16</f>
        <v>600</v>
      </c>
      <c r="L50" s="34">
        <f>$E10*Flax!$B17</f>
        <v>1308</v>
      </c>
    </row>
    <row r="51" spans="1:12" ht="12.75">
      <c r="A51" s="55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4">
        <f>$E11*Peas!$B17</f>
        <v>0</v>
      </c>
    </row>
    <row r="52" spans="1:12" ht="12.75">
      <c r="A52" s="55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5" t="s">
        <v>58</v>
      </c>
      <c r="B53" s="19">
        <f>$E13*Lentil!$B7</f>
        <v>0</v>
      </c>
      <c r="C53" s="19">
        <f>$E13*Lentil!$B8</f>
        <v>0</v>
      </c>
      <c r="D53" s="19">
        <f>$E13*Lentil!$B9</f>
        <v>0</v>
      </c>
      <c r="E53" s="19">
        <f>$E13*Lentil!$B10</f>
        <v>0</v>
      </c>
      <c r="F53" s="19">
        <f>$E13*Lentil!$B11</f>
        <v>0</v>
      </c>
      <c r="G53" s="19">
        <f>$E13*Lentil!$B12</f>
        <v>0</v>
      </c>
      <c r="H53" s="19">
        <f>$E13*Lentil!$B13</f>
        <v>0</v>
      </c>
      <c r="I53" s="19">
        <f>$E13*Lentil!$B14</f>
        <v>0</v>
      </c>
      <c r="J53" s="19">
        <f>$E13*Lentil!$B15</f>
        <v>0</v>
      </c>
      <c r="K53" s="19">
        <f>$E13*Lentil!$B16</f>
        <v>0</v>
      </c>
      <c r="L53" s="34">
        <f>$E13*Lentil!$B17</f>
        <v>0</v>
      </c>
    </row>
    <row r="54" spans="1:12" ht="12.75">
      <c r="A54" s="55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6" t="s">
        <v>79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5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5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5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5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6" t="s">
        <v>77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74</v>
      </c>
      <c r="B61" s="20">
        <f>SUM(B43:B60)</f>
        <v>64992</v>
      </c>
      <c r="C61" s="20">
        <f aca="true" t="shared" si="4" ref="C61:L61">SUM(C43:C60)</f>
        <v>72250</v>
      </c>
      <c r="D61" s="20">
        <f t="shared" si="4"/>
        <v>9500</v>
      </c>
      <c r="E61" s="20">
        <f t="shared" si="4"/>
        <v>0</v>
      </c>
      <c r="F61" s="20">
        <f t="shared" si="4"/>
        <v>141022</v>
      </c>
      <c r="G61" s="20">
        <f t="shared" si="4"/>
        <v>19840</v>
      </c>
      <c r="H61" s="20">
        <f t="shared" si="4"/>
        <v>28705</v>
      </c>
      <c r="I61" s="20">
        <f t="shared" si="4"/>
        <v>45855</v>
      </c>
      <c r="J61" s="20">
        <f t="shared" si="4"/>
        <v>0</v>
      </c>
      <c r="K61" s="20">
        <f t="shared" si="4"/>
        <v>19800</v>
      </c>
      <c r="L61" s="38">
        <f t="shared" si="4"/>
        <v>11761</v>
      </c>
    </row>
    <row r="62" spans="1:12" ht="12.75">
      <c r="A62" s="37" t="s">
        <v>92</v>
      </c>
      <c r="B62" s="20"/>
      <c r="C62" s="38"/>
      <c r="D62" s="39">
        <f>SUM(B61:L61)</f>
        <v>413725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8" t="s">
        <v>29</v>
      </c>
    </row>
    <row r="2" spans="1:3" ht="12.75">
      <c r="A2" t="s">
        <v>28</v>
      </c>
      <c r="B2" s="9">
        <v>40</v>
      </c>
      <c r="C2" s="76"/>
    </row>
    <row r="3" spans="1:3" ht="12.75">
      <c r="A3" t="s">
        <v>127</v>
      </c>
      <c r="B3" s="10">
        <v>4.16</v>
      </c>
      <c r="C3" s="76"/>
    </row>
    <row r="4" spans="1:3" ht="12.75">
      <c r="A4" t="s">
        <v>27</v>
      </c>
      <c r="B4" s="2">
        <f>B2*B3</f>
        <v>166.4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9.3</v>
      </c>
      <c r="C7" s="76"/>
    </row>
    <row r="8" spans="1:3" ht="12.75">
      <c r="A8" s="1" t="s">
        <v>9</v>
      </c>
      <c r="B8" s="11">
        <v>6.5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56.07</v>
      </c>
      <c r="C11" s="76"/>
    </row>
    <row r="12" spans="1:3" ht="12.75">
      <c r="A12" s="1" t="s">
        <v>11</v>
      </c>
      <c r="B12" s="11">
        <v>9.2</v>
      </c>
      <c r="C12" s="76"/>
    </row>
    <row r="13" spans="1:3" ht="12.75">
      <c r="A13" s="1" t="s">
        <v>13</v>
      </c>
      <c r="B13" s="11">
        <v>9.83</v>
      </c>
      <c r="C13" s="76"/>
    </row>
    <row r="14" spans="1:3" ht="12.75">
      <c r="A14" s="1" t="s">
        <v>14</v>
      </c>
      <c r="B14" s="11">
        <v>15.12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3.34</v>
      </c>
      <c r="C17" s="76"/>
    </row>
    <row r="18" spans="1:3" ht="12.75">
      <c r="A18" t="s">
        <v>2</v>
      </c>
      <c r="B18" s="2">
        <f>SUM(B7:B17)</f>
        <v>117.36000000000001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7.37</v>
      </c>
      <c r="C21" s="76"/>
    </row>
    <row r="22" spans="1:3" ht="12.75">
      <c r="A22" s="1" t="s">
        <v>19</v>
      </c>
      <c r="B22" s="7">
        <v>18.14</v>
      </c>
      <c r="C22" s="76"/>
    </row>
    <row r="23" spans="1:3" ht="12.75">
      <c r="A23" s="1" t="s">
        <v>20</v>
      </c>
      <c r="B23" s="7">
        <v>9.87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70.38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187.74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-21.340000000000003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2.934</v>
      </c>
      <c r="C32" s="76"/>
    </row>
    <row r="33" spans="1:3" ht="12.75">
      <c r="A33" t="s">
        <v>23</v>
      </c>
      <c r="B33" s="2">
        <f>B25/B2</f>
        <v>1.7594999999999998</v>
      </c>
      <c r="C33" s="76"/>
    </row>
    <row r="34" spans="1:3" ht="12.75">
      <c r="A34" t="s">
        <v>26</v>
      </c>
      <c r="B34" s="2">
        <f>B27/B2</f>
        <v>4.6935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78" t="s">
        <v>29</v>
      </c>
    </row>
    <row r="2" spans="1:3" ht="12.75">
      <c r="A2" t="s">
        <v>28</v>
      </c>
      <c r="B2" s="9">
        <v>37</v>
      </c>
      <c r="C2" s="76"/>
    </row>
    <row r="3" spans="1:3" ht="12.75">
      <c r="A3" t="s">
        <v>127</v>
      </c>
      <c r="B3" s="12">
        <v>5.52</v>
      </c>
      <c r="C3" s="76"/>
    </row>
    <row r="4" spans="1:3" ht="12.75">
      <c r="A4" t="s">
        <v>27</v>
      </c>
      <c r="B4" s="2">
        <f>B2*B3</f>
        <v>204.23999999999998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15.38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6" t="s">
        <v>125</v>
      </c>
    </row>
    <row r="10" spans="1:3" ht="12.75">
      <c r="A10" s="1" t="s">
        <v>10</v>
      </c>
      <c r="B10" s="11">
        <v>0</v>
      </c>
      <c r="C10" s="77" t="s">
        <v>149</v>
      </c>
    </row>
    <row r="11" spans="1:3" ht="12.75">
      <c r="A11" s="1" t="s">
        <v>12</v>
      </c>
      <c r="B11" s="11">
        <v>50.71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10.05</v>
      </c>
      <c r="C13" s="76"/>
    </row>
    <row r="14" spans="1:3" ht="12.75">
      <c r="A14" s="1" t="s">
        <v>14</v>
      </c>
      <c r="B14" s="11">
        <v>15.87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3.99</v>
      </c>
      <c r="C17" s="76"/>
    </row>
    <row r="18" spans="1:3" ht="12.75">
      <c r="A18" t="s">
        <v>2</v>
      </c>
      <c r="B18" s="2">
        <f>SUM(B7:B17)</f>
        <v>140.3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7.47</v>
      </c>
      <c r="C21" s="76"/>
    </row>
    <row r="22" spans="1:3" ht="12.75">
      <c r="A22" s="1" t="s">
        <v>19</v>
      </c>
      <c r="B22" s="7">
        <v>18.66</v>
      </c>
      <c r="C22" s="76"/>
    </row>
    <row r="23" spans="1:3" ht="12.75">
      <c r="A23" s="1" t="s">
        <v>20</v>
      </c>
      <c r="B23" s="7">
        <v>10.29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71.42</v>
      </c>
      <c r="C25" s="76"/>
    </row>
    <row r="26" spans="2:3" ht="12.75" customHeight="1">
      <c r="B26" s="2"/>
      <c r="C26" s="76"/>
    </row>
    <row r="27" spans="1:3" ht="12.75">
      <c r="A27" t="s">
        <v>5</v>
      </c>
      <c r="B27" s="2">
        <f>B18+B25</f>
        <v>211.72000000000003</v>
      </c>
      <c r="C27" s="76"/>
    </row>
    <row r="28" spans="2:3" ht="12.75" customHeight="1">
      <c r="B28" s="2"/>
      <c r="C28" s="76"/>
    </row>
    <row r="29" spans="1:3" ht="12.75">
      <c r="A29" t="s">
        <v>31</v>
      </c>
      <c r="B29" s="2">
        <f>B4-B27</f>
        <v>-7.480000000000047</v>
      </c>
      <c r="C29" s="76"/>
    </row>
    <row r="30" spans="2:3" ht="12.75" customHeight="1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3.791891891891892</v>
      </c>
      <c r="C32" s="76"/>
    </row>
    <row r="33" spans="1:3" ht="12.75">
      <c r="A33" t="s">
        <v>23</v>
      </c>
      <c r="B33" s="2">
        <f>B25/B2</f>
        <v>1.9302702702702703</v>
      </c>
      <c r="C33" s="76"/>
    </row>
    <row r="34" spans="1:3" ht="12.75">
      <c r="A34" t="s">
        <v>26</v>
      </c>
      <c r="B34" s="2">
        <f>B27/B2</f>
        <v>5.722162162162163</v>
      </c>
      <c r="C34" s="76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79" t="s">
        <v>29</v>
      </c>
    </row>
    <row r="2" spans="1:3" ht="12.75">
      <c r="A2" t="s">
        <v>28</v>
      </c>
      <c r="B2" s="9">
        <v>33</v>
      </c>
      <c r="C2" s="76"/>
    </row>
    <row r="3" spans="1:3" ht="12.75">
      <c r="A3" t="s">
        <v>127</v>
      </c>
      <c r="B3" s="10">
        <v>5.92</v>
      </c>
      <c r="C3" s="76" t="s">
        <v>135</v>
      </c>
    </row>
    <row r="4" spans="1:3" ht="12.75">
      <c r="A4" t="s">
        <v>27</v>
      </c>
      <c r="B4">
        <f>B2*B3</f>
        <v>195.35999999999999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20.13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6" t="s">
        <v>125</v>
      </c>
    </row>
    <row r="10" spans="1:3" ht="12.75">
      <c r="A10" s="1" t="s">
        <v>10</v>
      </c>
      <c r="B10" s="11">
        <v>0</v>
      </c>
      <c r="C10" s="77" t="s">
        <v>149</v>
      </c>
    </row>
    <row r="11" spans="1:3" ht="12.75">
      <c r="A11" s="1" t="s">
        <v>12</v>
      </c>
      <c r="B11" s="11">
        <v>43.55</v>
      </c>
      <c r="C11" s="76"/>
    </row>
    <row r="12" spans="1:3" ht="12.75">
      <c r="A12" s="1" t="s">
        <v>11</v>
      </c>
      <c r="B12" s="11">
        <v>6</v>
      </c>
      <c r="C12" s="76"/>
    </row>
    <row r="13" spans="1:3" ht="12.75">
      <c r="A13" s="1" t="s">
        <v>13</v>
      </c>
      <c r="B13" s="11">
        <v>9.86</v>
      </c>
      <c r="C13" s="76"/>
    </row>
    <row r="14" spans="1:3" ht="12.75">
      <c r="A14" s="1" t="s">
        <v>14</v>
      </c>
      <c r="B14" s="11">
        <v>15.76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3.92</v>
      </c>
      <c r="C17" s="76"/>
    </row>
    <row r="18" spans="1:3" ht="12.75">
      <c r="A18" t="s">
        <v>2</v>
      </c>
      <c r="B18" s="2">
        <f>SUM(B7:B17)</f>
        <v>138.01999999999998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</v>
      </c>
      <c r="C21" s="76"/>
    </row>
    <row r="22" spans="1:3" ht="12.75">
      <c r="A22" s="1" t="s">
        <v>19</v>
      </c>
      <c r="B22" s="7">
        <v>18.45</v>
      </c>
      <c r="C22" s="76"/>
    </row>
    <row r="23" spans="1:3" ht="12.75">
      <c r="A23" s="1" t="s">
        <v>20</v>
      </c>
      <c r="B23" s="7">
        <v>10.18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71.03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209.04999999999998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-13.689999999999998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4.182424242424242</v>
      </c>
      <c r="C32" s="76"/>
    </row>
    <row r="33" spans="1:3" ht="12.75">
      <c r="A33" t="s">
        <v>23</v>
      </c>
      <c r="B33" s="2">
        <f>B25/B2</f>
        <v>2.1524242424242424</v>
      </c>
      <c r="C33" s="76"/>
    </row>
    <row r="34" spans="1:3" ht="12.75">
      <c r="A34" t="s">
        <v>26</v>
      </c>
      <c r="B34" s="2">
        <f>B27/B2</f>
        <v>6.334848484848484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8" t="s">
        <v>29</v>
      </c>
    </row>
    <row r="2" spans="1:3" ht="12.75">
      <c r="A2" t="s">
        <v>28</v>
      </c>
      <c r="B2" s="9">
        <v>56</v>
      </c>
      <c r="C2" s="76"/>
    </row>
    <row r="3" spans="1:3" ht="12.75">
      <c r="A3" t="s">
        <v>127</v>
      </c>
      <c r="B3" s="10">
        <v>3.3</v>
      </c>
      <c r="C3" s="76" t="s">
        <v>152</v>
      </c>
    </row>
    <row r="4" spans="1:3" ht="12.75">
      <c r="A4" t="s">
        <v>27</v>
      </c>
      <c r="B4">
        <f>B2*B3</f>
        <v>184.79999999999998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11.14</v>
      </c>
      <c r="C7" s="76"/>
    </row>
    <row r="8" spans="1:3" ht="12.75">
      <c r="A8" s="1" t="s">
        <v>9</v>
      </c>
      <c r="B8" s="11">
        <v>24.3</v>
      </c>
      <c r="C8" s="76"/>
    </row>
    <row r="9" spans="1:3" ht="12.75">
      <c r="A9" s="1" t="s">
        <v>24</v>
      </c>
      <c r="B9" s="11">
        <v>5</v>
      </c>
      <c r="C9" s="76" t="s">
        <v>125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47.36</v>
      </c>
      <c r="C11" s="76"/>
    </row>
    <row r="12" spans="1:3" ht="12.75">
      <c r="A12" s="1" t="s">
        <v>11</v>
      </c>
      <c r="B12" s="11">
        <v>5.6</v>
      </c>
      <c r="C12" s="76"/>
    </row>
    <row r="13" spans="1:3" ht="12.75">
      <c r="A13" s="1" t="s">
        <v>13</v>
      </c>
      <c r="B13" s="11">
        <v>10.97</v>
      </c>
      <c r="C13" s="76"/>
    </row>
    <row r="14" spans="1:3" ht="12.75">
      <c r="A14" s="1" t="s">
        <v>14</v>
      </c>
      <c r="B14" s="11">
        <v>16.41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3.77</v>
      </c>
      <c r="C17" s="76"/>
    </row>
    <row r="18" spans="1:3" ht="12.75">
      <c r="A18" t="s">
        <v>2</v>
      </c>
      <c r="B18" s="2">
        <f>SUM(B7:B17)</f>
        <v>132.54999999999998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7.82</v>
      </c>
      <c r="C21" s="76"/>
    </row>
    <row r="22" spans="1:3" ht="12.75">
      <c r="A22" s="1" t="s">
        <v>19</v>
      </c>
      <c r="B22" s="7">
        <v>19.66</v>
      </c>
      <c r="C22" s="76"/>
    </row>
    <row r="23" spans="1:3" ht="12.75">
      <c r="A23" s="1" t="s">
        <v>20</v>
      </c>
      <c r="B23" s="7">
        <v>10.82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73.3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205.84999999999997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-21.049999999999983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2.3669642857142854</v>
      </c>
      <c r="C32" s="76"/>
    </row>
    <row r="33" spans="1:3" ht="12.75">
      <c r="A33" t="s">
        <v>23</v>
      </c>
      <c r="B33" s="2">
        <f>B25/B2</f>
        <v>1.3089285714285714</v>
      </c>
      <c r="C33" s="76"/>
    </row>
    <row r="34" spans="1:3" ht="12.75">
      <c r="A34" t="s">
        <v>26</v>
      </c>
      <c r="B34" s="2">
        <f>B27/B2</f>
        <v>3.6758928571428564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8" t="s">
        <v>29</v>
      </c>
    </row>
    <row r="2" spans="1:3" ht="12.75">
      <c r="A2" t="s">
        <v>28</v>
      </c>
      <c r="B2" s="9">
        <v>94</v>
      </c>
      <c r="C2" s="76"/>
    </row>
    <row r="3" spans="1:3" ht="12.75">
      <c r="A3" t="s">
        <v>127</v>
      </c>
      <c r="B3" s="12">
        <v>3.3</v>
      </c>
      <c r="C3" s="76"/>
    </row>
    <row r="4" spans="1:3" ht="12.75">
      <c r="A4" t="s">
        <v>27</v>
      </c>
      <c r="B4" s="2">
        <f>B2*B3</f>
        <v>310.2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61.41</v>
      </c>
      <c r="C7" s="76"/>
    </row>
    <row r="8" spans="1:3" ht="12.75">
      <c r="A8" s="1" t="s">
        <v>9</v>
      </c>
      <c r="B8" s="11">
        <v>20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71.55</v>
      </c>
      <c r="C11" s="76"/>
    </row>
    <row r="12" spans="1:3" ht="12.75">
      <c r="A12" s="1" t="s">
        <v>11</v>
      </c>
      <c r="B12" s="11">
        <v>8.5</v>
      </c>
      <c r="C12" s="76" t="s">
        <v>150</v>
      </c>
    </row>
    <row r="13" spans="1:3" ht="12.75">
      <c r="A13" s="1" t="s">
        <v>13</v>
      </c>
      <c r="B13" s="11">
        <v>14.22</v>
      </c>
      <c r="C13" s="76"/>
    </row>
    <row r="14" spans="1:3" ht="12.75">
      <c r="A14" s="1" t="s">
        <v>14</v>
      </c>
      <c r="B14" s="11">
        <v>19.75</v>
      </c>
      <c r="C14" s="76"/>
    </row>
    <row r="15" spans="1:3" ht="12.75">
      <c r="A15" s="1" t="s">
        <v>15</v>
      </c>
      <c r="B15" s="11">
        <v>16.92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6.45</v>
      </c>
      <c r="C17" s="76"/>
    </row>
    <row r="18" spans="1:3" ht="12.75">
      <c r="A18" t="s">
        <v>2</v>
      </c>
      <c r="B18" s="2">
        <f>SUM(B7:B17)</f>
        <v>226.79999999999995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9.84</v>
      </c>
      <c r="C21" s="76"/>
    </row>
    <row r="22" spans="1:3" ht="12.75">
      <c r="A22" s="1" t="s">
        <v>19</v>
      </c>
      <c r="B22" s="7">
        <v>30.09</v>
      </c>
      <c r="C22" s="76"/>
    </row>
    <row r="23" spans="1:3" ht="12.75">
      <c r="A23" s="1" t="s">
        <v>20</v>
      </c>
      <c r="B23" s="7">
        <v>16.45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91.38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318.17999999999995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-7.979999999999961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2.412765957446808</v>
      </c>
      <c r="C32" s="76"/>
    </row>
    <row r="33" spans="1:3" ht="12.75">
      <c r="A33" t="s">
        <v>23</v>
      </c>
      <c r="B33" s="2">
        <f>B25/B2</f>
        <v>0.972127659574468</v>
      </c>
      <c r="C33" s="76"/>
    </row>
    <row r="34" spans="1:3" ht="12.75">
      <c r="A34" t="s">
        <v>26</v>
      </c>
      <c r="B34" s="2">
        <f>B27/B2</f>
        <v>3.3848936170212762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133</v>
      </c>
      <c r="B1" s="22" t="s">
        <v>0</v>
      </c>
      <c r="C1" s="78" t="s">
        <v>29</v>
      </c>
    </row>
    <row r="2" spans="1:3" ht="12.75">
      <c r="A2" t="s">
        <v>28</v>
      </c>
      <c r="B2" s="9">
        <v>29</v>
      </c>
      <c r="C2" s="76"/>
    </row>
    <row r="3" spans="1:3" ht="12.75">
      <c r="A3" t="s">
        <v>127</v>
      </c>
      <c r="B3" s="12">
        <v>7.95</v>
      </c>
      <c r="C3" s="76"/>
    </row>
    <row r="4" spans="1:3" ht="12.75">
      <c r="A4" t="s">
        <v>27</v>
      </c>
      <c r="B4" s="2">
        <f>B2*B3</f>
        <v>230.55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64.1</v>
      </c>
      <c r="C7" s="76" t="s">
        <v>137</v>
      </c>
    </row>
    <row r="8" spans="1:3" ht="12.75">
      <c r="A8" s="1" t="s">
        <v>9</v>
      </c>
      <c r="B8" s="11">
        <v>20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12.05</v>
      </c>
      <c r="C11" s="76"/>
    </row>
    <row r="12" spans="1:3" ht="12.75">
      <c r="A12" s="1" t="s">
        <v>11</v>
      </c>
      <c r="B12" s="11">
        <v>6.5</v>
      </c>
      <c r="C12" s="76" t="s">
        <v>136</v>
      </c>
    </row>
    <row r="13" spans="1:3" ht="12.75">
      <c r="A13" s="1" t="s">
        <v>13</v>
      </c>
      <c r="B13" s="11">
        <v>10.17</v>
      </c>
      <c r="C13" s="76"/>
    </row>
    <row r="14" spans="1:3" ht="12.75">
      <c r="A14" s="1" t="s">
        <v>14</v>
      </c>
      <c r="B14" s="11">
        <v>16.3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5</v>
      </c>
      <c r="C16" s="76"/>
    </row>
    <row r="17" spans="1:3" ht="12.75">
      <c r="A17" s="1" t="s">
        <v>17</v>
      </c>
      <c r="B17" s="12">
        <v>3.92</v>
      </c>
      <c r="C17" s="76"/>
    </row>
    <row r="18" spans="1:3" ht="12.75">
      <c r="A18" t="s">
        <v>2</v>
      </c>
      <c r="B18" s="2">
        <f>SUM(B7:B17)</f>
        <v>138.04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7.63</v>
      </c>
      <c r="C21" s="76"/>
    </row>
    <row r="22" spans="1:3" ht="12.75">
      <c r="A22" s="1" t="s">
        <v>19</v>
      </c>
      <c r="B22" s="7">
        <v>19.96</v>
      </c>
      <c r="C22" s="76"/>
    </row>
    <row r="23" spans="1:3" ht="12.75">
      <c r="A23" s="1" t="s">
        <v>20</v>
      </c>
      <c r="B23" s="7">
        <v>11.09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73.68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211.72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18.830000000000013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4.76</v>
      </c>
      <c r="C32" s="76"/>
    </row>
    <row r="33" spans="1:3" ht="12.75">
      <c r="A33" t="s">
        <v>23</v>
      </c>
      <c r="B33" s="2">
        <f>B25/B2</f>
        <v>2.540689655172414</v>
      </c>
      <c r="C33" s="76"/>
    </row>
    <row r="34" spans="1:3" ht="12.75">
      <c r="A34" t="s">
        <v>26</v>
      </c>
      <c r="B34" s="2">
        <f>B27/B2</f>
        <v>7.300689655172413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8" t="s">
        <v>29</v>
      </c>
    </row>
    <row r="2" spans="1:3" ht="12.75">
      <c r="A2" t="s">
        <v>28</v>
      </c>
      <c r="B2" s="9">
        <v>1490</v>
      </c>
      <c r="C2" s="76"/>
    </row>
    <row r="3" spans="1:3" ht="12.75">
      <c r="A3" t="s">
        <v>127</v>
      </c>
      <c r="B3" s="24">
        <v>0.162</v>
      </c>
      <c r="C3" s="76"/>
    </row>
    <row r="4" spans="1:3" ht="12.75">
      <c r="A4" t="s">
        <v>27</v>
      </c>
      <c r="B4" s="2">
        <f>B2*B3</f>
        <v>241.38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31.5</v>
      </c>
      <c r="C7" s="76"/>
    </row>
    <row r="8" spans="1:3" ht="12.75">
      <c r="A8" s="1" t="s">
        <v>9</v>
      </c>
      <c r="B8" s="11">
        <v>34</v>
      </c>
      <c r="C8" s="76"/>
    </row>
    <row r="9" spans="1:3" ht="12.75">
      <c r="A9" s="1" t="s">
        <v>24</v>
      </c>
      <c r="B9" s="11">
        <v>0</v>
      </c>
      <c r="C9" s="76" t="s">
        <v>128</v>
      </c>
    </row>
    <row r="10" spans="1:3" ht="12.75">
      <c r="A10" s="1" t="s">
        <v>10</v>
      </c>
      <c r="B10" s="11">
        <v>5</v>
      </c>
      <c r="C10" s="77" t="s">
        <v>144</v>
      </c>
    </row>
    <row r="11" spans="1:3" ht="12.75">
      <c r="A11" s="1" t="s">
        <v>12</v>
      </c>
      <c r="B11" s="11">
        <v>38.46</v>
      </c>
      <c r="C11" s="76"/>
    </row>
    <row r="12" spans="1:3" ht="12.75">
      <c r="A12" s="1" t="s">
        <v>11</v>
      </c>
      <c r="B12" s="11">
        <v>9.7</v>
      </c>
      <c r="C12" s="76"/>
    </row>
    <row r="13" spans="1:3" ht="12.75">
      <c r="A13" s="1" t="s">
        <v>13</v>
      </c>
      <c r="B13" s="11">
        <v>10.91</v>
      </c>
      <c r="C13" s="76"/>
    </row>
    <row r="14" spans="1:3" ht="12.75">
      <c r="A14" s="1" t="s">
        <v>14</v>
      </c>
      <c r="B14" s="11">
        <v>17.08</v>
      </c>
      <c r="C14" s="76"/>
    </row>
    <row r="15" spans="1:3" ht="12.75">
      <c r="A15" s="1" t="s">
        <v>15</v>
      </c>
      <c r="B15" s="11">
        <v>4.47</v>
      </c>
      <c r="C15" s="76"/>
    </row>
    <row r="16" spans="1:3" ht="12.75">
      <c r="A16" s="1" t="s">
        <v>16</v>
      </c>
      <c r="B16" s="11">
        <v>16</v>
      </c>
      <c r="C16" s="76"/>
    </row>
    <row r="17" spans="1:3" ht="12.75">
      <c r="A17" s="1" t="s">
        <v>17</v>
      </c>
      <c r="B17" s="12">
        <v>4.89</v>
      </c>
      <c r="C17" s="76"/>
    </row>
    <row r="18" spans="1:3" ht="12.75">
      <c r="A18" t="s">
        <v>2</v>
      </c>
      <c r="B18" s="2">
        <f>SUM(B7:B17)</f>
        <v>172.01000000000002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8.12</v>
      </c>
      <c r="C21" s="76"/>
    </row>
    <row r="22" spans="1:3" ht="12.75">
      <c r="A22" s="1" t="s">
        <v>19</v>
      </c>
      <c r="B22" s="7">
        <v>21.57</v>
      </c>
      <c r="C22" s="76"/>
    </row>
    <row r="23" spans="1:3" ht="12.75">
      <c r="A23" s="1" t="s">
        <v>20</v>
      </c>
      <c r="B23" s="7">
        <v>12.15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76.84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248.85000000000002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-7.470000000000027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0.11544295302013424</v>
      </c>
      <c r="C32" s="76"/>
    </row>
    <row r="33" spans="1:3" ht="12.75">
      <c r="A33" t="s">
        <v>23</v>
      </c>
      <c r="B33" s="13">
        <f>B25/B2</f>
        <v>0.05157046979865772</v>
      </c>
      <c r="C33" s="76"/>
    </row>
    <row r="34" spans="1:3" ht="12.75">
      <c r="A34" t="s">
        <v>26</v>
      </c>
      <c r="B34" s="13">
        <f>B27/B2</f>
        <v>0.16701342281879197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8" t="s">
        <v>29</v>
      </c>
    </row>
    <row r="2" spans="1:3" ht="12.75">
      <c r="A2" t="s">
        <v>28</v>
      </c>
      <c r="B2" s="9">
        <v>1630</v>
      </c>
      <c r="C2" s="76"/>
    </row>
    <row r="3" spans="1:3" ht="12.75">
      <c r="A3" t="s">
        <v>127</v>
      </c>
      <c r="B3" s="10">
        <v>0.161</v>
      </c>
      <c r="C3" s="76"/>
    </row>
    <row r="4" spans="1:3" ht="12.75">
      <c r="A4" t="s">
        <v>27</v>
      </c>
      <c r="B4">
        <f>B2*B3</f>
        <v>262.43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57.5</v>
      </c>
      <c r="C7" s="76"/>
    </row>
    <row r="8" spans="1:3" ht="12.75">
      <c r="A8" s="1" t="s">
        <v>9</v>
      </c>
      <c r="B8" s="11">
        <v>23.1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72.09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10.82</v>
      </c>
      <c r="C13" s="76"/>
    </row>
    <row r="14" spans="1:3" ht="12.75">
      <c r="A14" s="1" t="s">
        <v>14</v>
      </c>
      <c r="B14" s="11">
        <v>17.14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5.8</v>
      </c>
      <c r="C17" s="76"/>
    </row>
    <row r="18" spans="1:3" ht="12.75">
      <c r="A18" t="s">
        <v>2</v>
      </c>
      <c r="B18" s="2">
        <f>SUM(B7:B17)</f>
        <v>203.95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7.73</v>
      </c>
      <c r="C21" s="76"/>
    </row>
    <row r="22" spans="1:3" ht="12.75">
      <c r="A22" s="1" t="s">
        <v>19</v>
      </c>
      <c r="B22" s="7">
        <v>20.99</v>
      </c>
      <c r="C22" s="76"/>
    </row>
    <row r="23" spans="1:3" ht="12.75">
      <c r="A23" s="1" t="s">
        <v>20</v>
      </c>
      <c r="B23" s="7">
        <v>11.4</v>
      </c>
      <c r="C23" s="76"/>
    </row>
    <row r="24" spans="1:3" ht="12.75">
      <c r="A24" s="1" t="s">
        <v>21</v>
      </c>
      <c r="B24" s="8">
        <v>35</v>
      </c>
      <c r="C24" s="76"/>
    </row>
    <row r="25" spans="1:3" ht="12.75">
      <c r="A25" t="s">
        <v>4</v>
      </c>
      <c r="B25" s="2">
        <f>SUM(B21:B24)</f>
        <v>75.12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279.07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-16.639999999999986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0.12512269938650306</v>
      </c>
      <c r="C32" s="76"/>
    </row>
    <row r="33" spans="1:3" ht="12.75">
      <c r="A33" t="s">
        <v>23</v>
      </c>
      <c r="B33" s="13">
        <f>B25/B2</f>
        <v>0.04608588957055215</v>
      </c>
      <c r="C33" s="76"/>
    </row>
    <row r="34" spans="1:3" ht="12.75">
      <c r="A34" t="s">
        <v>26</v>
      </c>
      <c r="B34" s="13">
        <f>B27/B2</f>
        <v>0.1712085889570552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2009-12-11T22:54:32Z</cp:lastPrinted>
  <dcterms:created xsi:type="dcterms:W3CDTF">2005-01-10T15:34:54Z</dcterms:created>
  <dcterms:modified xsi:type="dcterms:W3CDTF">2018-12-14T21:55:18Z</dcterms:modified>
  <cp:category/>
  <cp:version/>
  <cp:contentType/>
  <cp:contentStatus/>
</cp:coreProperties>
</file>