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  <sheet name="Sheet1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<sst xmlns="http://schemas.openxmlformats.org/spreadsheetml/2006/main" count="691" uniqueCount="166">
  <si>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</si>
  <si>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</si>
  <si>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</si>
  <si>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</si>
  <si>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</si>
  <si>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</si>
  <si>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</si>
  <si>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</si>
  <si>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</si>
  <si>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</si>
  <si>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</si>
  <si>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</si>
  <si>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</si>
  <si>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</si>
  <si>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</si>
  <si>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</si>
  <si>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</si>
  <si>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</si>
  <si>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</si>
  <si>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</si>
  <si>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</si>
  <si>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</si>
  <si>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</si>
  <si>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</si>
  <si>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</si>
  <si>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</si>
  <si>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</si>
  <si>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</si>
  <si>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</si>
  <si>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</si>
  <si>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</si>
  <si>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</si>
  <si>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</si>
  <si>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</si>
  <si>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</si>
  <si>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</si>
  <si>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</si>
  <si>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</si>
  <si>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</si>
  <si>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</si>
  <si>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</si>
  <si>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</si>
  <si>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</si>
  <si>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</si>
  <si>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</si>
  <si>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</si>
  <si>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</si>
  <si>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</si>
  <si>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</si>
  <si>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</si>
  <si>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</si>
  <si>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</si>
  <si>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</si>
  <si>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</si>
  <si>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</si>
  <si>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</si>
  <si>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</si>
  <si>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</si>
  <si>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</si>
  <si>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</si>
  <si>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</si>
  <si>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</si>
  <si>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</si>
  <si>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</si>
  <si>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</si>
  <si>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</si>
  <si>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</si>
  <si>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</si>
  <si>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</si>
  <si>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</si>
  <si>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</si>
  <si>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</si>
  <si>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</si>
  <si>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</si>
  <si>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</si>
  <si>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</si>
  <si>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</si>
  <si>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</si>
  <si>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</si>
  <si>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</si>
  <si>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</si>
  <si>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</si>
  <si>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</si>
  <si>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</si>
  <si>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</si>
  <si>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</si>
  <si>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</si>
  <si>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</si>
  <si>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</si>
  <si>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</si>
  <si>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</si>
  <si>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</si>
  <si>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</si>
  <si>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</si>
  <si>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</si>
  <si>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</si>
  <si>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</si>
  <si>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</si>
  <si>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</si>
  <si>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</si>
  <si>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</si>
  <si>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</si>
  <si>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</si>
  <si>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</si>
  <si>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</si>
  <si>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</si>
  <si>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</si>
  <si>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</si>
  <si>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</si>
  <si>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</si>
  <si>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</si>
  <si>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</si>
  <si>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</si>
  <si>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</si>
  <si>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</si>
  <si>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</si>
  <si>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</si>
  <si>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</si>
  <si>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</si>
  <si>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</si>
  <si>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</si>
  <si>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</si>
  <si>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</si>
  <si>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</si>
  <si>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</si>
  <si>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</si>
  <si>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</si>
  <si>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</si>
  <si>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</si>
  <si>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</si>
  <si>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</si>
  <si>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</si>
  <si>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</si>
  <si>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</si>
  <si>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</si>
  <si>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</si>
  <si>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</si>
  <si>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</si>
  <si>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</si>
  <si>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</si>
  <si>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</si>
  <si>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</si>
  <si>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</si>
  <si>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</si>
  <si>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</si>
  <si>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</si>
  <si>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</si>
  <si>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</si>
  <si>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Includes seed treatment for wireworn &amp; flea beetle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</si>
  <si>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</si>
  <si>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</si>
  <si>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</si>
  <si>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</si>
  <si>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</si>
  <si>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>North Dakota 2013 Projected Crop Budgets - East Central</t>
  </si>
  <si>
    <t>Market</t>
  </si>
  <si>
    <t xml:space="preserve">  Market Price</t>
  </si>
  <si>
    <t xml:space="preserve">      </t>
  </si>
  <si>
    <t xml:space="preserve">                                </t>
  </si>
  <si>
    <t>Cereal grain aphid insecticide would cost about $6.</t>
  </si>
  <si>
    <t>Malt price, feed quality occurs about 40%, price est. is $4.76</t>
  </si>
  <si>
    <t>Yellow pea seed cost, use $54 cost/acre for green pea seed.</t>
  </si>
  <si>
    <t>Yellow pea food quality. Estimate $10 green pea food quality</t>
  </si>
  <si>
    <t>and about $6.50 per bu. for feed quality.</t>
  </si>
  <si>
    <t>Fungicide for rust would cost $4 plus application</t>
  </si>
  <si>
    <t>Insecticide for cutworms and/or pea aphids would cost $5.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</si>
</sst>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154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98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4" t="s">
        <v>99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100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101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102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103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104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105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106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4" t="s">
        <v>107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108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109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110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111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135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112</v>
      </c>
      <c r="B19" s="38"/>
      <c r="C19" s="38"/>
      <c r="E19" s="38"/>
      <c r="F19" s="38"/>
      <c r="G19" s="38"/>
      <c r="H19" s="38"/>
    </row>
    <row r="20" spans="1:8" ht="12.75">
      <c r="A20" s="17" t="s">
        <v>113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114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115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4" t="s">
        <v>116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117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118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119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120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121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3" t="s">
        <v>129</v>
      </c>
      <c r="B32" s="36" t="s">
        <v>130</v>
      </c>
      <c r="C32" s="36"/>
      <c r="D32" s="40"/>
      <c r="E32" s="36" t="s">
        <v>131</v>
      </c>
      <c r="F32" s="36"/>
      <c r="G32" s="36"/>
      <c r="H32" s="36"/>
    </row>
    <row r="33" spans="1:11" ht="12.75">
      <c r="A33" s="36" t="s">
        <v>132</v>
      </c>
      <c r="B33" s="77" t="s">
        <v>133</v>
      </c>
      <c r="C33" s="78"/>
      <c r="D33" s="78"/>
      <c r="E33" s="78"/>
      <c r="F33" s="78"/>
      <c r="G33" s="78"/>
      <c r="H33" s="36" t="s">
        <v>134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3" t="s">
        <v>30</v>
      </c>
    </row>
    <row r="2" spans="1:3" ht="12.75">
      <c r="A2" t="s">
        <v>29</v>
      </c>
      <c r="B2" s="9">
        <v>1250</v>
      </c>
      <c r="C2" s="71"/>
    </row>
    <row r="3" spans="1:3" ht="12.75">
      <c r="A3" t="s">
        <v>156</v>
      </c>
      <c r="B3" s="10">
        <v>0.318</v>
      </c>
      <c r="C3" s="71"/>
    </row>
    <row r="4" spans="1:3" ht="12.75">
      <c r="A4" t="s">
        <v>28</v>
      </c>
      <c r="B4" s="2">
        <f>B2*B3</f>
        <v>397.5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45.98</v>
      </c>
      <c r="C7" s="74" t="s">
        <v>148</v>
      </c>
    </row>
    <row r="8" spans="1:3" ht="12.75">
      <c r="A8" s="1" t="s">
        <v>9</v>
      </c>
      <c r="B8" s="11">
        <v>28</v>
      </c>
      <c r="C8" s="71"/>
    </row>
    <row r="9" spans="1:3" ht="12.75">
      <c r="A9" s="1" t="s">
        <v>24</v>
      </c>
      <c r="B9" s="11">
        <v>0</v>
      </c>
      <c r="C9" s="71" t="s">
        <v>164</v>
      </c>
    </row>
    <row r="10" spans="1:3" ht="12.75">
      <c r="A10" s="1" t="s">
        <v>10</v>
      </c>
      <c r="B10" s="11">
        <v>14</v>
      </c>
      <c r="C10" s="71" t="s">
        <v>144</v>
      </c>
    </row>
    <row r="11" spans="1:3" ht="12.75">
      <c r="A11" s="1" t="s">
        <v>12</v>
      </c>
      <c r="B11" s="11">
        <v>37.53</v>
      </c>
      <c r="C11" s="71"/>
    </row>
    <row r="12" spans="1:3" ht="12.75">
      <c r="A12" s="1" t="s">
        <v>11</v>
      </c>
      <c r="B12" s="11">
        <v>21.6</v>
      </c>
      <c r="C12" s="71"/>
    </row>
    <row r="13" spans="1:3" ht="12.75">
      <c r="A13" s="1" t="s">
        <v>13</v>
      </c>
      <c r="B13" s="11">
        <v>21.04</v>
      </c>
      <c r="C13" s="71"/>
    </row>
    <row r="14" spans="1:3" ht="12.75">
      <c r="A14" s="1" t="s">
        <v>14</v>
      </c>
      <c r="B14" s="11">
        <v>18.07</v>
      </c>
      <c r="C14" s="71"/>
    </row>
    <row r="15" spans="1:3" ht="12.75">
      <c r="A15" s="1" t="s">
        <v>15</v>
      </c>
      <c r="B15" s="11">
        <v>2.5</v>
      </c>
      <c r="C15" s="71"/>
    </row>
    <row r="16" spans="1:3" ht="12.75">
      <c r="A16" s="1" t="s">
        <v>16</v>
      </c>
      <c r="B16" s="11">
        <v>16.5</v>
      </c>
      <c r="C16" s="71" t="s">
        <v>151</v>
      </c>
    </row>
    <row r="17" spans="1:3" ht="12.75">
      <c r="A17" s="1" t="s">
        <v>17</v>
      </c>
      <c r="B17" s="12">
        <v>4.72</v>
      </c>
      <c r="C17" s="71"/>
    </row>
    <row r="18" spans="1:3" ht="12.75">
      <c r="A18" t="s">
        <v>2</v>
      </c>
      <c r="B18" s="2">
        <f>SUM(B7:B17)</f>
        <v>209.93999999999997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7.49</v>
      </c>
      <c r="C21" s="71"/>
    </row>
    <row r="22" spans="1:3" ht="12.75">
      <c r="A22" s="1" t="s">
        <v>19</v>
      </c>
      <c r="B22" s="7">
        <v>22.6</v>
      </c>
      <c r="C22" s="71"/>
    </row>
    <row r="23" spans="1:3" ht="12.75">
      <c r="A23" s="1" t="s">
        <v>20</v>
      </c>
      <c r="B23" s="7">
        <v>13.7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105.49000000000001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315.42999999999995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82.07000000000005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0.16795199999999996</v>
      </c>
      <c r="C32" s="71"/>
    </row>
    <row r="33" spans="1:3" ht="12.75">
      <c r="A33" t="s">
        <v>23</v>
      </c>
      <c r="B33" s="13">
        <f>B25/B2</f>
        <v>0.08439200000000001</v>
      </c>
      <c r="C33" s="71"/>
    </row>
    <row r="34" spans="1:3" ht="12.75">
      <c r="A34" t="s">
        <v>27</v>
      </c>
      <c r="B34" s="13">
        <f>B27/B2</f>
        <v>0.25234399999999996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3" t="s">
        <v>30</v>
      </c>
    </row>
    <row r="2" spans="1:3" ht="12.75">
      <c r="A2" t="s">
        <v>29</v>
      </c>
      <c r="B2" s="9">
        <v>1480</v>
      </c>
      <c r="C2" s="71"/>
    </row>
    <row r="3" spans="1:3" ht="12.75">
      <c r="A3" t="s">
        <v>156</v>
      </c>
      <c r="B3" s="10">
        <v>0.241</v>
      </c>
      <c r="C3" s="71"/>
    </row>
    <row r="4" spans="1:3" ht="12.75">
      <c r="A4" t="s">
        <v>28</v>
      </c>
      <c r="B4">
        <f>B2*B3</f>
        <v>356.68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47</v>
      </c>
      <c r="C7" s="71"/>
    </row>
    <row r="8" spans="1:3" ht="12.75">
      <c r="A8" s="1" t="s">
        <v>9</v>
      </c>
      <c r="B8" s="11">
        <v>19</v>
      </c>
      <c r="C8" s="71"/>
    </row>
    <row r="9" spans="1:3" ht="12.75">
      <c r="A9" s="1" t="s">
        <v>24</v>
      </c>
      <c r="B9" s="11">
        <v>0</v>
      </c>
      <c r="C9" s="71" t="s">
        <v>145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81.8</v>
      </c>
      <c r="C11" s="71"/>
    </row>
    <row r="12" spans="1:3" ht="12.75">
      <c r="A12" s="1" t="s">
        <v>11</v>
      </c>
      <c r="B12" s="11">
        <v>15.4</v>
      </c>
      <c r="C12" s="71"/>
    </row>
    <row r="13" spans="1:3" ht="12.75">
      <c r="A13" s="1" t="s">
        <v>13</v>
      </c>
      <c r="B13" s="11">
        <v>20.55</v>
      </c>
      <c r="C13" s="71"/>
    </row>
    <row r="14" spans="1:3" ht="12.75">
      <c r="A14" s="1" t="s">
        <v>14</v>
      </c>
      <c r="B14" s="11">
        <v>18.23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4.68</v>
      </c>
      <c r="C17" s="71"/>
    </row>
    <row r="18" spans="1:3" ht="12.75">
      <c r="A18" t="s">
        <v>2</v>
      </c>
      <c r="B18" s="2">
        <f>SUM(B7:B17)</f>
        <v>208.16000000000003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7.16</v>
      </c>
      <c r="C21" s="71"/>
    </row>
    <row r="22" spans="1:3" ht="12.75">
      <c r="A22" s="1" t="s">
        <v>19</v>
      </c>
      <c r="B22" s="7">
        <v>21.7</v>
      </c>
      <c r="C22" s="71"/>
    </row>
    <row r="23" spans="1:3" ht="12.75">
      <c r="A23" s="1" t="s">
        <v>20</v>
      </c>
      <c r="B23" s="7">
        <v>12.97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103.53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311.69000000000005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44.98999999999995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0.14064864864864868</v>
      </c>
      <c r="C32" s="71"/>
    </row>
    <row r="33" spans="1:3" ht="12.75">
      <c r="A33" t="s">
        <v>23</v>
      </c>
      <c r="B33" s="13">
        <f>B25/B2</f>
        <v>0.06995270270270271</v>
      </c>
      <c r="C33" s="71"/>
    </row>
    <row r="34" spans="1:3" ht="12.75">
      <c r="A34" t="s">
        <v>27</v>
      </c>
      <c r="B34" s="13">
        <f>B27/B2</f>
        <v>0.21060135135135138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3" t="s">
        <v>30</v>
      </c>
    </row>
    <row r="2" spans="1:3" ht="12.75">
      <c r="A2" t="s">
        <v>29</v>
      </c>
      <c r="B2" s="9">
        <v>18</v>
      </c>
      <c r="C2" s="71"/>
    </row>
    <row r="3" spans="1:3" ht="12.75">
      <c r="A3" t="s">
        <v>156</v>
      </c>
      <c r="B3" s="12">
        <v>13.2</v>
      </c>
      <c r="C3" s="71"/>
    </row>
    <row r="4" spans="1:3" ht="12.75">
      <c r="A4" t="s">
        <v>28</v>
      </c>
      <c r="B4" s="2">
        <f>B2*B3</f>
        <v>237.6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12.6</v>
      </c>
      <c r="C7" s="71"/>
    </row>
    <row r="8" spans="1:3" ht="12.75">
      <c r="A8" s="1" t="s">
        <v>9</v>
      </c>
      <c r="B8" s="11">
        <v>19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28.71</v>
      </c>
      <c r="C11" s="71"/>
    </row>
    <row r="12" spans="1:3" ht="12.75">
      <c r="A12" s="1" t="s">
        <v>11</v>
      </c>
      <c r="B12" s="11">
        <v>12</v>
      </c>
      <c r="C12" s="71"/>
    </row>
    <row r="13" spans="1:3" ht="12.75">
      <c r="A13" s="1" t="s">
        <v>13</v>
      </c>
      <c r="B13" s="11">
        <v>20.08</v>
      </c>
      <c r="C13" s="71"/>
    </row>
    <row r="14" spans="1:3" ht="12.75">
      <c r="A14" s="1" t="s">
        <v>14</v>
      </c>
      <c r="B14" s="11">
        <v>18.56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2.59</v>
      </c>
      <c r="C17" s="71"/>
    </row>
    <row r="18" spans="1:3" ht="12.75">
      <c r="A18" t="s">
        <v>2</v>
      </c>
      <c r="B18" s="2">
        <f>SUM(B7:B17)</f>
        <v>115.04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7.14</v>
      </c>
      <c r="C21" s="71"/>
    </row>
    <row r="22" spans="1:3" ht="12.75">
      <c r="A22" s="1" t="s">
        <v>19</v>
      </c>
      <c r="B22" s="7">
        <v>21.49</v>
      </c>
      <c r="C22" s="71"/>
    </row>
    <row r="23" spans="1:3" ht="12.75">
      <c r="A23" s="1" t="s">
        <v>20</v>
      </c>
      <c r="B23" s="7">
        <v>13.21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103.54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218.58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19.019999999999982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6.391111111111112</v>
      </c>
      <c r="C32" s="71"/>
    </row>
    <row r="33" spans="1:3" ht="12.75">
      <c r="A33" t="s">
        <v>23</v>
      </c>
      <c r="B33" s="2">
        <f>B25/B2</f>
        <v>5.752222222222223</v>
      </c>
      <c r="C33" s="71"/>
    </row>
    <row r="34" spans="1:3" ht="12.75">
      <c r="A34" t="s">
        <v>27</v>
      </c>
      <c r="B34" s="2">
        <f>B27/B2</f>
        <v>12.143333333333334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3" t="s">
        <v>30</v>
      </c>
    </row>
    <row r="2" spans="1:3" ht="12.75">
      <c r="A2" t="s">
        <v>29</v>
      </c>
      <c r="B2" s="9">
        <v>35</v>
      </c>
      <c r="C2" s="71"/>
    </row>
    <row r="3" spans="1:3" ht="12.75">
      <c r="A3" t="s">
        <v>156</v>
      </c>
      <c r="B3" s="12">
        <v>8.52</v>
      </c>
      <c r="C3" s="71" t="s">
        <v>162</v>
      </c>
    </row>
    <row r="4" spans="1:3" ht="12.75">
      <c r="A4" t="s">
        <v>28</v>
      </c>
      <c r="B4" s="2">
        <f>B2*B3</f>
        <v>298.2</v>
      </c>
      <c r="C4" s="71" t="s">
        <v>163</v>
      </c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43.5</v>
      </c>
      <c r="C7" s="71" t="s">
        <v>161</v>
      </c>
    </row>
    <row r="8" spans="1:3" ht="12.75">
      <c r="A8" s="1" t="s">
        <v>9</v>
      </c>
      <c r="B8" s="11">
        <v>27</v>
      </c>
      <c r="C8" s="71"/>
    </row>
    <row r="9" spans="1:3" ht="12.75">
      <c r="A9" s="1" t="s">
        <v>24</v>
      </c>
      <c r="B9" s="11">
        <v>1.5</v>
      </c>
      <c r="C9" s="71" t="s">
        <v>149</v>
      </c>
    </row>
    <row r="10" spans="1:3" ht="12.75">
      <c r="A10" s="1" t="s">
        <v>10</v>
      </c>
      <c r="B10" s="11">
        <v>0</v>
      </c>
      <c r="C10" s="71" t="s">
        <v>165</v>
      </c>
    </row>
    <row r="11" spans="1:3" ht="12.75">
      <c r="A11" s="1" t="s">
        <v>12</v>
      </c>
      <c r="B11" s="11">
        <v>11.78</v>
      </c>
      <c r="C11" s="71"/>
    </row>
    <row r="12" spans="1:3" ht="12.75">
      <c r="A12" s="1" t="s">
        <v>11</v>
      </c>
      <c r="B12" s="11">
        <v>12.9</v>
      </c>
      <c r="C12" s="71"/>
    </row>
    <row r="13" spans="1:3" ht="12.75">
      <c r="A13" s="1" t="s">
        <v>13</v>
      </c>
      <c r="B13" s="11">
        <v>20.94</v>
      </c>
      <c r="C13" s="71"/>
    </row>
    <row r="14" spans="1:3" ht="12.75">
      <c r="A14" s="1" t="s">
        <v>14</v>
      </c>
      <c r="B14" s="11">
        <v>19.28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 t="s">
        <v>150</v>
      </c>
    </row>
    <row r="17" spans="1:3" ht="12.75">
      <c r="A17" s="1" t="s">
        <v>17</v>
      </c>
      <c r="B17" s="12">
        <v>3.36</v>
      </c>
      <c r="C17" s="71"/>
    </row>
    <row r="18" spans="1:3" ht="12.75">
      <c r="A18" t="s">
        <v>2</v>
      </c>
      <c r="B18" s="2">
        <f>SUM(B7:B17)</f>
        <v>149.51000000000002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7.28</v>
      </c>
      <c r="C21" s="71"/>
    </row>
    <row r="22" spans="1:3" ht="12.75">
      <c r="A22" s="1" t="s">
        <v>19</v>
      </c>
      <c r="B22" s="7">
        <v>23.02</v>
      </c>
      <c r="C22" s="71"/>
    </row>
    <row r="23" spans="1:3" ht="12.75">
      <c r="A23" s="1" t="s">
        <v>20</v>
      </c>
      <c r="B23" s="7">
        <v>13.15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105.15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254.66000000000003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43.539999999999964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4.271714285714286</v>
      </c>
      <c r="C32" s="71"/>
    </row>
    <row r="33" spans="1:3" ht="12.75">
      <c r="A33" t="s">
        <v>23</v>
      </c>
      <c r="B33" s="2">
        <f>B25/B2</f>
        <v>3.0042857142857144</v>
      </c>
      <c r="C33" s="71"/>
    </row>
    <row r="34" spans="1:3" ht="12.75">
      <c r="A34" t="s">
        <v>27</v>
      </c>
      <c r="B34" s="2">
        <f>B27/B2</f>
        <v>7.276000000000001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3" t="s">
        <v>30</v>
      </c>
    </row>
    <row r="2" spans="1:3" ht="12.75">
      <c r="A2" t="s">
        <v>29</v>
      </c>
      <c r="B2" s="9">
        <v>61</v>
      </c>
      <c r="C2" s="71"/>
    </row>
    <row r="3" spans="1:3" ht="12.75">
      <c r="A3" t="s">
        <v>156</v>
      </c>
      <c r="B3" s="10">
        <v>3.34</v>
      </c>
      <c r="C3" s="71"/>
    </row>
    <row r="4" spans="1:3" ht="12.75">
      <c r="A4" t="s">
        <v>28</v>
      </c>
      <c r="B4">
        <f>B2*B3</f>
        <v>203.73999999999998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</v>
      </c>
      <c r="C7" s="71"/>
    </row>
    <row r="8" spans="1:3" ht="12.75">
      <c r="A8" s="1" t="s">
        <v>9</v>
      </c>
      <c r="B8" s="11">
        <v>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53.68</v>
      </c>
      <c r="C11" s="71"/>
    </row>
    <row r="12" spans="1:3" ht="12.75">
      <c r="A12" s="1" t="s">
        <v>11</v>
      </c>
      <c r="B12" s="11">
        <v>11.1</v>
      </c>
      <c r="C12" s="71"/>
    </row>
    <row r="13" spans="1:3" ht="12.75">
      <c r="A13" s="1" t="s">
        <v>13</v>
      </c>
      <c r="B13" s="11">
        <v>23.06</v>
      </c>
      <c r="C13" s="71"/>
    </row>
    <row r="14" spans="1:3" ht="12.75">
      <c r="A14" s="1" t="s">
        <v>14</v>
      </c>
      <c r="B14" s="11">
        <v>19.07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2.91</v>
      </c>
      <c r="C17" s="71"/>
    </row>
    <row r="18" spans="1:3" ht="12.75">
      <c r="A18" t="s">
        <v>2</v>
      </c>
      <c r="B18" s="2">
        <f>SUM(B7:B17)</f>
        <v>129.32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7.68</v>
      </c>
      <c r="C21" s="71"/>
    </row>
    <row r="22" spans="1:3" ht="12.75">
      <c r="A22" s="1" t="s">
        <v>19</v>
      </c>
      <c r="B22" s="7">
        <v>23.01</v>
      </c>
      <c r="C22" s="71"/>
    </row>
    <row r="23" spans="1:3" ht="12.75">
      <c r="A23" s="1" t="s">
        <v>20</v>
      </c>
      <c r="B23" s="7">
        <v>13.65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106.04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235.36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-31.620000000000033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2.12</v>
      </c>
      <c r="C32" s="71"/>
    </row>
    <row r="33" spans="1:3" ht="12.75">
      <c r="A33" t="s">
        <v>23</v>
      </c>
      <c r="B33" s="2">
        <f>B25/B2</f>
        <v>1.738360655737705</v>
      </c>
      <c r="C33" s="71"/>
    </row>
    <row r="34" spans="1:3" ht="12.75">
      <c r="A34" t="s">
        <v>27</v>
      </c>
      <c r="B34" s="2">
        <f>B27/B2</f>
        <v>3.8583606557377053</v>
      </c>
      <c r="C34" s="71"/>
    </row>
  </sheetData>
  <sheetProtection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3" t="s">
        <v>30</v>
      </c>
    </row>
    <row r="2" spans="1:3" ht="12.75">
      <c r="A2" t="s">
        <v>29</v>
      </c>
      <c r="B2" s="9">
        <v>900</v>
      </c>
      <c r="C2" s="71"/>
    </row>
    <row r="3" spans="1:3" ht="12.75">
      <c r="A3" t="s">
        <v>156</v>
      </c>
      <c r="B3" s="10">
        <v>0.394</v>
      </c>
      <c r="C3" s="71"/>
    </row>
    <row r="4" spans="1:3" ht="12.75">
      <c r="A4" t="s">
        <v>28</v>
      </c>
      <c r="B4" s="2">
        <f>B2*B3</f>
        <v>354.6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20.4</v>
      </c>
      <c r="C7" s="71"/>
    </row>
    <row r="8" spans="1:3" ht="12.75">
      <c r="A8" s="1" t="s">
        <v>9</v>
      </c>
      <c r="B8" s="11">
        <v>13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6</v>
      </c>
      <c r="C10" s="71" t="s">
        <v>146</v>
      </c>
    </row>
    <row r="11" spans="1:3" ht="12.75">
      <c r="A11" s="1" t="s">
        <v>12</v>
      </c>
      <c r="B11" s="11">
        <v>36.16</v>
      </c>
      <c r="C11" s="71"/>
    </row>
    <row r="12" spans="1:3" ht="12.75">
      <c r="A12" s="1" t="s">
        <v>11</v>
      </c>
      <c r="B12" s="11">
        <v>0</v>
      </c>
      <c r="C12" s="71" t="s">
        <v>153</v>
      </c>
    </row>
    <row r="13" spans="1:3" ht="12.75">
      <c r="A13" s="1" t="s">
        <v>13</v>
      </c>
      <c r="B13" s="11">
        <v>18.6</v>
      </c>
      <c r="C13" s="71"/>
    </row>
    <row r="14" spans="1:3" ht="12.75">
      <c r="A14" s="1" t="s">
        <v>14</v>
      </c>
      <c r="B14" s="11">
        <v>17.59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2.6</v>
      </c>
      <c r="C17" s="71"/>
    </row>
    <row r="18" spans="1:3" ht="12.75">
      <c r="A18" t="s">
        <v>2</v>
      </c>
      <c r="B18" s="2">
        <f>SUM(B7:B17)</f>
        <v>115.85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6.86</v>
      </c>
      <c r="C21" s="71"/>
    </row>
    <row r="22" spans="1:3" ht="12.75">
      <c r="A22" s="1" t="s">
        <v>19</v>
      </c>
      <c r="B22" s="7">
        <v>20.55</v>
      </c>
      <c r="C22" s="71"/>
    </row>
    <row r="23" spans="1:3" ht="12.75">
      <c r="A23" s="1" t="s">
        <v>20</v>
      </c>
      <c r="B23" s="7">
        <v>12.35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101.46000000000001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217.31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137.29000000000002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0.1287222222222222</v>
      </c>
      <c r="C32" s="71"/>
    </row>
    <row r="33" spans="1:3" ht="12.75">
      <c r="A33" t="s">
        <v>23</v>
      </c>
      <c r="B33" s="13">
        <f>B25/B2</f>
        <v>0.11273333333333334</v>
      </c>
      <c r="C33" s="71"/>
    </row>
    <row r="34" spans="1:3" ht="12.75">
      <c r="A34" t="s">
        <v>27</v>
      </c>
      <c r="B34" s="13">
        <f>B27/B2</f>
        <v>0.24145555555555556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3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156</v>
      </c>
      <c r="B3" s="10">
        <v>0.284</v>
      </c>
      <c r="C3" s="71"/>
    </row>
    <row r="4" spans="1:3" ht="12.75">
      <c r="A4" t="s">
        <v>28</v>
      </c>
      <c r="B4">
        <f>B2*B3</f>
        <v>269.79999999999995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33.5</v>
      </c>
      <c r="C7" s="71"/>
    </row>
    <row r="8" spans="1:3" ht="12.75">
      <c r="A8" s="1" t="s">
        <v>9</v>
      </c>
      <c r="B8" s="11">
        <v>11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22.47</v>
      </c>
      <c r="C11" s="71"/>
    </row>
    <row r="12" spans="1:3" ht="12.75">
      <c r="A12" s="1" t="s">
        <v>11</v>
      </c>
      <c r="B12" s="11">
        <v>15</v>
      </c>
      <c r="C12" s="71"/>
    </row>
    <row r="13" spans="1:3" ht="12.75">
      <c r="A13" s="1" t="s">
        <v>13</v>
      </c>
      <c r="B13" s="11">
        <v>18.85</v>
      </c>
      <c r="C13" s="71"/>
    </row>
    <row r="14" spans="1:3" ht="12.75">
      <c r="A14" s="1" t="s">
        <v>14</v>
      </c>
      <c r="B14" s="11">
        <v>17.68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2.76</v>
      </c>
      <c r="C17" s="71"/>
    </row>
    <row r="18" spans="1:3" ht="12.75">
      <c r="A18" t="s">
        <v>2</v>
      </c>
      <c r="B18" s="2">
        <f>SUM(B7:B17)</f>
        <v>122.76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6.93</v>
      </c>
      <c r="C21" s="71"/>
    </row>
    <row r="22" spans="1:3" ht="12.75">
      <c r="A22" s="1" t="s">
        <v>19</v>
      </c>
      <c r="B22" s="7">
        <v>20.73</v>
      </c>
      <c r="C22" s="71"/>
    </row>
    <row r="23" spans="1:3" ht="12.75">
      <c r="A23" s="1" t="s">
        <v>20</v>
      </c>
      <c r="B23" s="7">
        <v>12.44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101.80000000000001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224.56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45.23999999999995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0.12922105263157896</v>
      </c>
      <c r="C32" s="71"/>
    </row>
    <row r="33" spans="1:3" ht="12.75">
      <c r="A33" t="s">
        <v>23</v>
      </c>
      <c r="B33" s="13">
        <f>B25/B2</f>
        <v>0.10715789473684212</v>
      </c>
      <c r="C33" s="71"/>
    </row>
    <row r="34" spans="1:3" ht="12.75">
      <c r="A34" t="s">
        <v>27</v>
      </c>
      <c r="B34" s="13">
        <f>B27/B2</f>
        <v>0.23637894736842105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3" t="s">
        <v>30</v>
      </c>
    </row>
    <row r="2" spans="1:3" ht="12.75">
      <c r="A2" t="s">
        <v>29</v>
      </c>
      <c r="B2" s="9">
        <v>1700</v>
      </c>
      <c r="C2" s="71"/>
    </row>
    <row r="3" spans="1:3" ht="12.75">
      <c r="A3" t="s">
        <v>156</v>
      </c>
      <c r="B3" s="10">
        <v>0.185</v>
      </c>
      <c r="C3" s="71"/>
    </row>
    <row r="4" spans="1:3" ht="12.75">
      <c r="A4" t="s">
        <v>28</v>
      </c>
      <c r="B4" s="2">
        <f>B2*B3</f>
        <v>314.5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13.75</v>
      </c>
      <c r="C7" s="71"/>
    </row>
    <row r="8" spans="1:3" ht="12.75">
      <c r="A8" s="1" t="s">
        <v>9</v>
      </c>
      <c r="B8" s="11">
        <v>3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35.26</v>
      </c>
      <c r="C11" s="71"/>
    </row>
    <row r="12" spans="1:3" ht="12.75">
      <c r="A12" s="1" t="s">
        <v>11</v>
      </c>
      <c r="B12" s="11">
        <v>0</v>
      </c>
      <c r="C12" s="71"/>
    </row>
    <row r="13" spans="1:3" ht="12.75">
      <c r="A13" s="1" t="s">
        <v>13</v>
      </c>
      <c r="B13" s="11">
        <v>20.99</v>
      </c>
      <c r="C13" s="71"/>
    </row>
    <row r="14" spans="1:3" ht="12.75">
      <c r="A14" s="1" t="s">
        <v>14</v>
      </c>
      <c r="B14" s="11">
        <v>18.37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2.14</v>
      </c>
      <c r="C17" s="71"/>
    </row>
    <row r="18" spans="1:3" ht="12.75">
      <c r="A18" t="s">
        <v>2</v>
      </c>
      <c r="B18" s="2">
        <f>SUM(B7:B17)</f>
        <v>95.01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7.22</v>
      </c>
      <c r="C21" s="71"/>
    </row>
    <row r="22" spans="1:3" ht="12.75">
      <c r="A22" s="1" t="s">
        <v>19</v>
      </c>
      <c r="B22" s="7">
        <v>21.74</v>
      </c>
      <c r="C22" s="71"/>
    </row>
    <row r="23" spans="1:3" ht="12.75">
      <c r="A23" s="1" t="s">
        <v>20</v>
      </c>
      <c r="B23" s="7">
        <v>12.97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103.63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198.64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115.86000000000001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13">
        <f>B18/B2</f>
        <v>0.05588823529411765</v>
      </c>
      <c r="C32" s="71"/>
    </row>
    <row r="33" spans="1:3" ht="12.75">
      <c r="A33" t="s">
        <v>23</v>
      </c>
      <c r="B33" s="13">
        <f>B25/B2</f>
        <v>0.06095882352941176</v>
      </c>
      <c r="C33" s="71"/>
    </row>
    <row r="34" spans="1:3" ht="12.75">
      <c r="A34" t="s">
        <v>27</v>
      </c>
      <c r="B34" s="13">
        <f>B27/B2</f>
        <v>0.1168470588235294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3" t="s">
        <v>30</v>
      </c>
    </row>
    <row r="2" spans="1:3" ht="12.75">
      <c r="A2" t="s">
        <v>29</v>
      </c>
      <c r="B2" s="9">
        <v>49</v>
      </c>
      <c r="C2" s="71"/>
    </row>
    <row r="3" spans="1:3" ht="12.75">
      <c r="A3" t="s">
        <v>156</v>
      </c>
      <c r="B3" s="10">
        <v>8.08</v>
      </c>
      <c r="C3" s="71"/>
    </row>
    <row r="4" spans="1:3" ht="12.75">
      <c r="A4" t="s">
        <v>28</v>
      </c>
      <c r="B4">
        <f>B2*B3</f>
        <v>395.92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11.25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9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90.95</v>
      </c>
      <c r="C11" s="71"/>
    </row>
    <row r="12" spans="1:3" ht="12.75">
      <c r="A12" s="1" t="s">
        <v>11</v>
      </c>
      <c r="B12" s="11">
        <v>20.3</v>
      </c>
      <c r="C12" s="71"/>
    </row>
    <row r="13" spans="1:3" ht="12.75">
      <c r="A13" s="1" t="s">
        <v>13</v>
      </c>
      <c r="B13" s="11">
        <v>17.76</v>
      </c>
      <c r="C13" s="71"/>
    </row>
    <row r="14" spans="1:3" ht="12.75">
      <c r="A14" s="1" t="s">
        <v>14</v>
      </c>
      <c r="B14" s="11">
        <v>16.2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</v>
      </c>
      <c r="C16" s="71"/>
    </row>
    <row r="17" spans="1:3" ht="12.75">
      <c r="A17" s="1" t="s">
        <v>17</v>
      </c>
      <c r="B17" s="12">
        <v>4.47</v>
      </c>
      <c r="C17" s="71"/>
    </row>
    <row r="18" spans="1:3" ht="12.75">
      <c r="A18" t="s">
        <v>2</v>
      </c>
      <c r="B18" s="2">
        <f>SUM(B7:B17)</f>
        <v>198.92999999999998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6.65</v>
      </c>
      <c r="C21" s="71"/>
    </row>
    <row r="22" spans="1:3" ht="12.75">
      <c r="A22" s="1" t="s">
        <v>19</v>
      </c>
      <c r="B22" s="7">
        <v>19.08</v>
      </c>
      <c r="C22" s="71"/>
    </row>
    <row r="23" spans="1:3" ht="12.75">
      <c r="A23" s="1" t="s">
        <v>20</v>
      </c>
      <c r="B23" s="7">
        <v>10.6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98.03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296.96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98.96000000000004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4.059795918367347</v>
      </c>
      <c r="C32" s="71"/>
    </row>
    <row r="33" spans="1:3" ht="12.75">
      <c r="A33" t="s">
        <v>23</v>
      </c>
      <c r="B33" s="2">
        <f>B25/B2</f>
        <v>2.000612244897959</v>
      </c>
      <c r="C33" s="71"/>
    </row>
    <row r="34" spans="1:3" ht="12.75">
      <c r="A34" t="s">
        <v>27</v>
      </c>
      <c r="B34" s="2">
        <f>B27/B2</f>
        <v>6.060408163265306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3" t="s">
        <v>30</v>
      </c>
    </row>
    <row r="2" spans="1:3" ht="12.75">
      <c r="A2" t="s">
        <v>29</v>
      </c>
      <c r="B2" s="9">
        <v>43</v>
      </c>
      <c r="C2" s="71"/>
    </row>
    <row r="3" spans="1:3" ht="12.75">
      <c r="A3" t="s">
        <v>156</v>
      </c>
      <c r="B3" s="10">
        <v>7.35</v>
      </c>
      <c r="C3" s="71"/>
    </row>
    <row r="4" spans="1:3" ht="12.75">
      <c r="A4" t="s">
        <v>28</v>
      </c>
      <c r="B4" s="2">
        <f>B2*B3</f>
        <v>316.05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11.4</v>
      </c>
      <c r="C7" s="71"/>
    </row>
    <row r="8" spans="1:3" ht="12.75">
      <c r="A8" s="1" t="s">
        <v>9</v>
      </c>
      <c r="B8" s="11">
        <v>5.5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77.47</v>
      </c>
      <c r="C11" s="71"/>
    </row>
    <row r="12" spans="1:3" ht="12.75">
      <c r="A12" s="1" t="s">
        <v>11</v>
      </c>
      <c r="B12" s="11">
        <v>12.7</v>
      </c>
      <c r="C12" s="71"/>
    </row>
    <row r="13" spans="1:3" ht="12.75">
      <c r="A13" s="1" t="s">
        <v>13</v>
      </c>
      <c r="B13" s="11">
        <v>17.38</v>
      </c>
      <c r="C13" s="71"/>
    </row>
    <row r="14" spans="1:3" ht="12.75">
      <c r="A14" s="1" t="s">
        <v>14</v>
      </c>
      <c r="B14" s="11">
        <v>15.8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</v>
      </c>
      <c r="C16" s="71"/>
    </row>
    <row r="17" spans="1:3" ht="12.75">
      <c r="A17" s="1" t="s">
        <v>17</v>
      </c>
      <c r="B17" s="12">
        <v>3.39</v>
      </c>
      <c r="C17" s="71"/>
    </row>
    <row r="18" spans="1:3" ht="12.75">
      <c r="A18" t="s">
        <v>2</v>
      </c>
      <c r="B18" s="2">
        <f>SUM(B7:B17)</f>
        <v>150.64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6.59</v>
      </c>
      <c r="C21" s="71"/>
    </row>
    <row r="22" spans="1:3" ht="12.75">
      <c r="A22" s="1" t="s">
        <v>19</v>
      </c>
      <c r="B22" s="7">
        <v>18.84</v>
      </c>
      <c r="C22" s="71"/>
    </row>
    <row r="23" spans="1:3" ht="12.75">
      <c r="A23" s="1" t="s">
        <v>20</v>
      </c>
      <c r="B23" s="7">
        <v>10.58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97.71000000000001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248.35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67.70000000000002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3.503255813953488</v>
      </c>
      <c r="C32" s="71"/>
    </row>
    <row r="33" spans="1:3" ht="12.75">
      <c r="A33" t="s">
        <v>23</v>
      </c>
      <c r="B33" s="2">
        <f>B25/B2</f>
        <v>2.272325581395349</v>
      </c>
      <c r="C33" s="71"/>
    </row>
    <row r="34" spans="1:3" ht="12.75">
      <c r="A34" t="s">
        <v>27</v>
      </c>
      <c r="B34" s="2">
        <f>B27/B2</f>
        <v>5.775581395348837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25" sqref="A25:B25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8" ht="12.75">
      <c r="A1" s="45"/>
      <c r="B1" s="46" t="s">
        <v>155</v>
      </c>
      <c r="C1" s="46" t="s">
        <v>67</v>
      </c>
      <c r="D1" s="46" t="s">
        <v>122</v>
      </c>
      <c r="E1" s="69" t="s">
        <v>75</v>
      </c>
      <c r="F1" s="46" t="s">
        <v>79</v>
      </c>
      <c r="G1" s="46" t="s">
        <v>80</v>
      </c>
      <c r="H1" s="47" t="s">
        <v>70</v>
      </c>
    </row>
    <row r="2" spans="1:8" ht="12.75">
      <c r="A2" s="48" t="s">
        <v>65</v>
      </c>
      <c r="B2" s="15" t="s">
        <v>66</v>
      </c>
      <c r="C2" s="15" t="s">
        <v>68</v>
      </c>
      <c r="D2" s="41" t="s">
        <v>123</v>
      </c>
      <c r="E2" s="70" t="s">
        <v>76</v>
      </c>
      <c r="F2" s="15" t="s">
        <v>76</v>
      </c>
      <c r="G2" s="15" t="s">
        <v>76</v>
      </c>
      <c r="H2" s="49" t="s">
        <v>69</v>
      </c>
    </row>
    <row r="3" spans="1:8" ht="12.75">
      <c r="A3" s="50" t="s">
        <v>51</v>
      </c>
      <c r="B3" s="42">
        <f>HRSW!B4</f>
        <v>388.96</v>
      </c>
      <c r="C3" s="42">
        <f>HRSW!B18</f>
        <v>189.32</v>
      </c>
      <c r="D3" s="16">
        <f>B3-C3</f>
        <v>199.64</v>
      </c>
      <c r="E3" s="18">
        <v>800</v>
      </c>
      <c r="F3" s="19">
        <f aca="true" t="shared" si="0" ref="F3:F19">B3*E3</f>
        <v>311168</v>
      </c>
      <c r="G3" s="19">
        <f aca="true" t="shared" si="1" ref="G3:G19">E3*C3</f>
        <v>151456</v>
      </c>
      <c r="H3" s="29">
        <f>F3-G3</f>
        <v>159712</v>
      </c>
    </row>
    <row r="4" spans="1:8" ht="12.75">
      <c r="A4" s="50" t="s">
        <v>52</v>
      </c>
      <c r="B4" s="42">
        <f>Durum!B4</f>
        <v>308.04</v>
      </c>
      <c r="C4" s="42">
        <f>Durum!B18</f>
        <v>160.05999999999997</v>
      </c>
      <c r="D4" s="16">
        <f aca="true" t="shared" si="2" ref="D4:D19">B4-C4</f>
        <v>147.98000000000005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0" t="s">
        <v>53</v>
      </c>
      <c r="B5" s="42">
        <f>Barley!B4</f>
        <v>406.98</v>
      </c>
      <c r="C5" s="42">
        <f>Barley!B18</f>
        <v>172.72</v>
      </c>
      <c r="D5" s="16">
        <f t="shared" si="2"/>
        <v>234.26000000000002</v>
      </c>
      <c r="E5" s="18">
        <v>200</v>
      </c>
      <c r="F5" s="19">
        <f t="shared" si="0"/>
        <v>81396</v>
      </c>
      <c r="G5" s="19">
        <f t="shared" si="1"/>
        <v>34544</v>
      </c>
      <c r="H5" s="29">
        <f t="shared" si="3"/>
        <v>46852</v>
      </c>
    </row>
    <row r="6" spans="1:8" ht="12.75">
      <c r="A6" s="50" t="s">
        <v>26</v>
      </c>
      <c r="B6" s="42">
        <f>Corn!B4</f>
        <v>620.37</v>
      </c>
      <c r="C6" s="42">
        <f>Corn!B18</f>
        <v>331.64</v>
      </c>
      <c r="D6" s="16">
        <f t="shared" si="2"/>
        <v>288.73</v>
      </c>
      <c r="E6" s="18">
        <v>400</v>
      </c>
      <c r="F6" s="19">
        <f t="shared" si="0"/>
        <v>248148</v>
      </c>
      <c r="G6" s="19">
        <f t="shared" si="1"/>
        <v>132656</v>
      </c>
      <c r="H6" s="29">
        <f t="shared" si="3"/>
        <v>115492</v>
      </c>
    </row>
    <row r="7" spans="1:8" ht="12.75">
      <c r="A7" s="50" t="s">
        <v>25</v>
      </c>
      <c r="B7" s="42">
        <f>Soyb!B4</f>
        <v>372.3</v>
      </c>
      <c r="C7" s="42">
        <f>Soyb!B18</f>
        <v>157.62999999999997</v>
      </c>
      <c r="D7" s="16">
        <f t="shared" si="2"/>
        <v>214.67000000000004</v>
      </c>
      <c r="E7" s="18">
        <v>800</v>
      </c>
      <c r="F7" s="19">
        <f t="shared" si="0"/>
        <v>297840</v>
      </c>
      <c r="G7" s="19">
        <f t="shared" si="1"/>
        <v>126103.99999999997</v>
      </c>
      <c r="H7" s="29">
        <f t="shared" si="3"/>
        <v>171736.00000000003</v>
      </c>
    </row>
    <row r="8" spans="1:8" ht="12.75">
      <c r="A8" s="50" t="s">
        <v>84</v>
      </c>
      <c r="B8" s="42">
        <f>Drybean!B4</f>
        <v>454.40000000000003</v>
      </c>
      <c r="C8" s="42">
        <f>Drybean!B18</f>
        <v>236.29</v>
      </c>
      <c r="D8" s="16">
        <f t="shared" si="2"/>
        <v>218.11000000000004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0" t="s">
        <v>54</v>
      </c>
      <c r="B9" s="42">
        <f>Oil_SF!B4</f>
        <v>333.96</v>
      </c>
      <c r="C9" s="42">
        <f>Oil_SF!B18</f>
        <v>177.36</v>
      </c>
      <c r="D9" s="16">
        <f t="shared" si="2"/>
        <v>156.59999999999997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0" t="s">
        <v>55</v>
      </c>
      <c r="B10" s="42">
        <f>Conf_SF!B4</f>
        <v>397.5</v>
      </c>
      <c r="C10" s="42">
        <f>Conf_SF!B18</f>
        <v>209.93999999999997</v>
      </c>
      <c r="D10" s="16">
        <f t="shared" si="2"/>
        <v>187.56000000000003</v>
      </c>
      <c r="E10" s="18">
        <v>0</v>
      </c>
      <c r="F10" s="19">
        <f t="shared" si="0"/>
        <v>0</v>
      </c>
      <c r="G10" s="19">
        <f t="shared" si="1"/>
        <v>0</v>
      </c>
      <c r="H10" s="29">
        <f t="shared" si="3"/>
        <v>0</v>
      </c>
    </row>
    <row r="11" spans="1:8" ht="12.75">
      <c r="A11" s="50" t="s">
        <v>56</v>
      </c>
      <c r="B11" s="42">
        <f>Canola!B4</f>
        <v>356.68</v>
      </c>
      <c r="C11" s="42">
        <f>Canola!B18</f>
        <v>208.16000000000003</v>
      </c>
      <c r="D11" s="16">
        <f t="shared" si="2"/>
        <v>148.51999999999998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0" t="s">
        <v>57</v>
      </c>
      <c r="B12" s="42">
        <f>Flax!B4</f>
        <v>237.6</v>
      </c>
      <c r="C12" s="42">
        <f>Flax!B18</f>
        <v>115.04</v>
      </c>
      <c r="D12" s="16">
        <f t="shared" si="2"/>
        <v>122.55999999999999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0" t="s">
        <v>60</v>
      </c>
      <c r="B13" s="42">
        <f>Peas!B4</f>
        <v>298.2</v>
      </c>
      <c r="C13" s="42">
        <f>Peas!B18</f>
        <v>149.51000000000002</v>
      </c>
      <c r="D13" s="16">
        <f t="shared" si="2"/>
        <v>148.68999999999997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0" t="s">
        <v>61</v>
      </c>
      <c r="B14" s="42">
        <f>Oats!B4</f>
        <v>203.73999999999998</v>
      </c>
      <c r="C14" s="42">
        <f>Oats!B18</f>
        <v>129.32</v>
      </c>
      <c r="D14" s="16">
        <f t="shared" si="2"/>
        <v>74.41999999999999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0" t="s">
        <v>58</v>
      </c>
      <c r="B15" s="42">
        <f>Mustard!B4</f>
        <v>354.6</v>
      </c>
      <c r="C15" s="42">
        <f>Mustard!B18</f>
        <v>115.85</v>
      </c>
      <c r="D15" s="16">
        <f t="shared" si="2"/>
        <v>238.75000000000003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0" t="s">
        <v>59</v>
      </c>
      <c r="B16" s="42">
        <f>Buckwht!B4</f>
        <v>269.79999999999995</v>
      </c>
      <c r="C16" s="42">
        <f>Buckwht!B18</f>
        <v>122.76</v>
      </c>
      <c r="D16" s="16">
        <f t="shared" si="2"/>
        <v>147.03999999999996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0" t="s">
        <v>62</v>
      </c>
      <c r="B17" s="42">
        <f>Millet!B4</f>
        <v>314.5</v>
      </c>
      <c r="C17" s="42">
        <f>Millet!B18</f>
        <v>95.01</v>
      </c>
      <c r="D17" s="16">
        <f t="shared" si="2"/>
        <v>219.49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0" t="s">
        <v>63</v>
      </c>
      <c r="B18" s="42">
        <f>'Wint.Wht'!B4</f>
        <v>395.92</v>
      </c>
      <c r="C18" s="42">
        <f>'Wint.Wht'!B18</f>
        <v>198.92999999999998</v>
      </c>
      <c r="D18" s="16">
        <f t="shared" si="2"/>
        <v>196.99000000000004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0" t="s">
        <v>64</v>
      </c>
      <c r="B19" s="42">
        <f>Rye!B4</f>
        <v>316.05</v>
      </c>
      <c r="C19" s="42">
        <f>Rye!B18</f>
        <v>150.64</v>
      </c>
      <c r="D19" s="16">
        <f t="shared" si="2"/>
        <v>165.41000000000003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81</v>
      </c>
      <c r="B20" s="14"/>
      <c r="C20" s="14"/>
      <c r="D20" s="14"/>
      <c r="E20" s="20">
        <f>SUM(E3:E19)</f>
        <v>2200</v>
      </c>
      <c r="F20" s="20">
        <f>SUM(F3:F19)</f>
        <v>938552</v>
      </c>
      <c r="G20" s="20">
        <f>SUM(G3:G19)</f>
        <v>444760</v>
      </c>
      <c r="H20" s="33">
        <f>SUM(H3:H19)</f>
        <v>493792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80" t="s">
        <v>50</v>
      </c>
      <c r="D22" s="80"/>
      <c r="E22" s="80"/>
      <c r="F22" s="3"/>
      <c r="G22" s="3"/>
      <c r="H22" s="3"/>
    </row>
    <row r="23" spans="1:8" ht="12.75">
      <c r="A23" s="51" t="s">
        <v>77</v>
      </c>
      <c r="B23" s="52"/>
      <c r="C23" s="52"/>
      <c r="D23" s="53"/>
      <c r="E23" s="52" t="s">
        <v>78</v>
      </c>
      <c r="F23" s="52"/>
      <c r="G23" s="52"/>
      <c r="H23" s="54"/>
    </row>
    <row r="24" spans="1:8" ht="12.75">
      <c r="A24" s="50" t="s">
        <v>28</v>
      </c>
      <c r="B24" s="4"/>
      <c r="C24" s="19">
        <f>F20</f>
        <v>938552</v>
      </c>
      <c r="D24" s="4"/>
      <c r="E24" s="4" t="s">
        <v>72</v>
      </c>
      <c r="F24" s="4"/>
      <c r="G24" s="55">
        <f>G20</f>
        <v>444760</v>
      </c>
      <c r="H24" s="56"/>
    </row>
    <row r="25" spans="1:8" ht="12.75">
      <c r="A25" s="81" t="s">
        <v>157</v>
      </c>
      <c r="B25" s="82"/>
      <c r="C25" s="61">
        <v>0</v>
      </c>
      <c r="D25" s="62" t="s">
        <v>74</v>
      </c>
      <c r="E25" s="82" t="s">
        <v>125</v>
      </c>
      <c r="F25" s="82"/>
      <c r="G25" s="61">
        <v>45800</v>
      </c>
      <c r="H25" s="63" t="s">
        <v>74</v>
      </c>
    </row>
    <row r="26" spans="1:11" ht="12.75">
      <c r="A26" s="83"/>
      <c r="B26" s="79"/>
      <c r="C26" s="61">
        <v>0</v>
      </c>
      <c r="D26" s="4"/>
      <c r="E26" s="82" t="s">
        <v>71</v>
      </c>
      <c r="F26" s="82"/>
      <c r="G26" s="61">
        <v>135740</v>
      </c>
      <c r="H26" s="58"/>
      <c r="K26" s="64"/>
    </row>
    <row r="27" spans="1:8" ht="12.75">
      <c r="A27" s="83"/>
      <c r="B27" s="79"/>
      <c r="C27" s="61">
        <v>0</v>
      </c>
      <c r="D27" s="4"/>
      <c r="E27" s="82" t="s">
        <v>126</v>
      </c>
      <c r="F27" s="82"/>
      <c r="G27" s="61">
        <v>0</v>
      </c>
      <c r="H27" s="58"/>
    </row>
    <row r="28" spans="1:8" ht="12.75">
      <c r="A28" s="83"/>
      <c r="B28" s="79"/>
      <c r="C28" s="61">
        <v>0</v>
      </c>
      <c r="D28" s="4"/>
      <c r="E28" s="82" t="s">
        <v>73</v>
      </c>
      <c r="F28" s="82"/>
      <c r="G28" s="61">
        <v>0</v>
      </c>
      <c r="H28" s="58"/>
    </row>
    <row r="29" spans="1:8" ht="12.75">
      <c r="A29" s="83"/>
      <c r="B29" s="79"/>
      <c r="C29" s="61">
        <v>0</v>
      </c>
      <c r="D29" s="4"/>
      <c r="E29" s="79"/>
      <c r="F29" s="79"/>
      <c r="G29" s="61">
        <v>0</v>
      </c>
      <c r="H29" s="58"/>
    </row>
    <row r="30" spans="1:8" ht="12.75">
      <c r="A30" s="83"/>
      <c r="B30" s="79"/>
      <c r="C30" s="61">
        <v>0</v>
      </c>
      <c r="D30" s="4"/>
      <c r="E30" s="79"/>
      <c r="F30" s="79"/>
      <c r="G30" s="61">
        <v>0</v>
      </c>
      <c r="H30" s="58"/>
    </row>
    <row r="31" spans="1:8" ht="12.75">
      <c r="A31" s="83" t="s">
        <v>83</v>
      </c>
      <c r="B31" s="79"/>
      <c r="C31" s="65">
        <v>0</v>
      </c>
      <c r="D31" s="57"/>
      <c r="E31" s="79" t="s">
        <v>82</v>
      </c>
      <c r="F31" s="79"/>
      <c r="G31" s="65">
        <v>13000</v>
      </c>
      <c r="H31" s="58"/>
    </row>
    <row r="32" spans="1:8" ht="12.75">
      <c r="A32" s="50" t="s">
        <v>70</v>
      </c>
      <c r="B32" s="4"/>
      <c r="C32" s="19">
        <f>SUM(C24:C31)</f>
        <v>938552</v>
      </c>
      <c r="D32" s="4"/>
      <c r="E32" s="4" t="s">
        <v>70</v>
      </c>
      <c r="F32" s="4"/>
      <c r="G32" s="27">
        <f>SUM(G24:G31)</f>
        <v>639300</v>
      </c>
      <c r="H32" s="56"/>
    </row>
    <row r="33" spans="1:8" ht="12.75">
      <c r="A33" s="59" t="s">
        <v>124</v>
      </c>
      <c r="B33" s="3"/>
      <c r="C33" s="3"/>
      <c r="D33" s="3"/>
      <c r="E33" s="3"/>
      <c r="F33" s="3"/>
      <c r="G33" s="66">
        <f>C32-G32</f>
        <v>299252</v>
      </c>
      <c r="H33" s="60"/>
    </row>
    <row r="34" ht="12.75">
      <c r="G34" s="6"/>
    </row>
    <row r="35" spans="1:8" ht="12.75">
      <c r="A35" s="17" t="s">
        <v>147</v>
      </c>
      <c r="B35" s="84"/>
      <c r="C35" s="84"/>
      <c r="D35" s="84"/>
      <c r="E35" s="84"/>
      <c r="F35" s="67" t="s">
        <v>136</v>
      </c>
      <c r="G35" s="85"/>
      <c r="H35" s="85"/>
    </row>
    <row r="36" spans="3:6" ht="12.75">
      <c r="C36" s="68"/>
      <c r="D36" s="68"/>
      <c r="E36" s="68"/>
      <c r="F36" s="68"/>
    </row>
    <row r="37" spans="1:12" ht="12.75">
      <c r="A37" t="s">
        <v>30</v>
      </c>
      <c r="B37" s="86" t="s">
        <v>137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40" ht="12.75">
      <c r="A40" t="s">
        <v>127</v>
      </c>
    </row>
    <row r="41" spans="1:12" ht="12.75">
      <c r="A41" s="24" t="s">
        <v>85</v>
      </c>
      <c r="B41" s="25" t="s">
        <v>86</v>
      </c>
      <c r="C41" s="25" t="s">
        <v>87</v>
      </c>
      <c r="D41" s="25" t="s">
        <v>88</v>
      </c>
      <c r="E41" s="25" t="s">
        <v>89</v>
      </c>
      <c r="F41" s="25" t="s">
        <v>90</v>
      </c>
      <c r="G41" s="25" t="s">
        <v>91</v>
      </c>
      <c r="H41" s="25" t="s">
        <v>92</v>
      </c>
      <c r="I41" s="25" t="s">
        <v>93</v>
      </c>
      <c r="J41" s="25" t="s">
        <v>94</v>
      </c>
      <c r="K41" s="25" t="s">
        <v>95</v>
      </c>
      <c r="L41" s="26" t="s">
        <v>96</v>
      </c>
    </row>
    <row r="42" spans="1:12" ht="12.75">
      <c r="A42" s="50" t="s">
        <v>51</v>
      </c>
      <c r="B42" s="27">
        <f>$E3*HRSW!$B7</f>
        <v>15840</v>
      </c>
      <c r="C42" s="27">
        <f>$E3*HRSW!$B8</f>
        <v>16800</v>
      </c>
      <c r="D42" s="27">
        <f>$E3*HRSW!$B9</f>
        <v>4400</v>
      </c>
      <c r="E42" s="27">
        <f>$E3*HRSW!$B10</f>
        <v>0</v>
      </c>
      <c r="F42" s="27">
        <f>$E3*HRSW!$B11</f>
        <v>63767.99999999999</v>
      </c>
      <c r="G42" s="27">
        <f>$E3*HRSW!$B12</f>
        <v>16240</v>
      </c>
      <c r="H42" s="27">
        <f>$E3*HRSW!$B13</f>
        <v>15919.999999999998</v>
      </c>
      <c r="I42" s="27">
        <f>$E3*HRSW!$B14</f>
        <v>13880.000000000002</v>
      </c>
      <c r="J42" s="27">
        <f>$E3*HRSW!$B15</f>
        <v>0</v>
      </c>
      <c r="K42" s="27">
        <f>$E3*HRSW!$B16</f>
        <v>1200</v>
      </c>
      <c r="L42" s="28">
        <f>$E3*HRSW!$B17</f>
        <v>3408</v>
      </c>
    </row>
    <row r="43" spans="1:12" ht="12.75">
      <c r="A43" s="50" t="s">
        <v>52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0" t="s">
        <v>53</v>
      </c>
      <c r="B44" s="19">
        <f>$E5*Barley!$B7</f>
        <v>3300</v>
      </c>
      <c r="C44" s="19">
        <f>$E5*Barley!$B8</f>
        <v>3560</v>
      </c>
      <c r="D44" s="19">
        <f>$E5*Barley!$B9</f>
        <v>1100</v>
      </c>
      <c r="E44" s="19">
        <f>$E5*Barley!$B10</f>
        <v>0</v>
      </c>
      <c r="F44" s="19">
        <f>$E5*Barley!$B11</f>
        <v>13702.000000000002</v>
      </c>
      <c r="G44" s="19">
        <f>$E5*Barley!$B12</f>
        <v>3340</v>
      </c>
      <c r="H44" s="19">
        <f>$E5*Barley!$B13</f>
        <v>4642</v>
      </c>
      <c r="I44" s="19">
        <f>$E5*Barley!$B14</f>
        <v>3824</v>
      </c>
      <c r="J44" s="19">
        <f>$E5*Barley!$B15</f>
        <v>0</v>
      </c>
      <c r="K44" s="19">
        <f>$E5*Barley!$B16</f>
        <v>300</v>
      </c>
      <c r="L44" s="29">
        <f>$E5*Barley!$B17</f>
        <v>776</v>
      </c>
    </row>
    <row r="45" spans="1:12" ht="12.75">
      <c r="A45" s="50" t="s">
        <v>26</v>
      </c>
      <c r="B45" s="19">
        <f>$E6*Corn!$B7</f>
        <v>32944</v>
      </c>
      <c r="C45" s="19">
        <f>$E6*Corn!$B8</f>
        <v>7000</v>
      </c>
      <c r="D45" s="19">
        <f>$E6*Corn!$B9</f>
        <v>0</v>
      </c>
      <c r="E45" s="19">
        <f>$E6*Corn!$B10</f>
        <v>0</v>
      </c>
      <c r="F45" s="19">
        <f>$E6*Corn!$B11</f>
        <v>43876</v>
      </c>
      <c r="G45" s="19">
        <f>$E6*Corn!$B12</f>
        <v>15160</v>
      </c>
      <c r="H45" s="19">
        <f>$E6*Corn!$B13</f>
        <v>11916</v>
      </c>
      <c r="I45" s="19">
        <f>$E6*Corn!$B14</f>
        <v>9136</v>
      </c>
      <c r="J45" s="19">
        <f>$E6*Corn!$B15</f>
        <v>9040</v>
      </c>
      <c r="K45" s="19">
        <f>$E6*Corn!$B16</f>
        <v>600</v>
      </c>
      <c r="L45" s="29">
        <f>$E6*Corn!$B17</f>
        <v>2984</v>
      </c>
    </row>
    <row r="46" spans="1:12" ht="12.75">
      <c r="A46" s="50" t="s">
        <v>25</v>
      </c>
      <c r="B46" s="19">
        <f>$E7*Soyb!$B7</f>
        <v>51800</v>
      </c>
      <c r="C46" s="19">
        <f>$E7*Soyb!$B8</f>
        <v>14000</v>
      </c>
      <c r="D46" s="19">
        <f>$E7*Soyb!$B9</f>
        <v>0</v>
      </c>
      <c r="E46" s="19">
        <f>$E7*Soyb!$B10</f>
        <v>5600</v>
      </c>
      <c r="F46" s="19">
        <f>$E7*Soyb!$B11</f>
        <v>6976.000000000001</v>
      </c>
      <c r="G46" s="19">
        <f>$E7*Soyb!$B12</f>
        <v>11200</v>
      </c>
      <c r="H46" s="19">
        <f>$E7*Soyb!$B13</f>
        <v>14032</v>
      </c>
      <c r="I46" s="19">
        <f>$E7*Soyb!$B14</f>
        <v>13863.999999999998</v>
      </c>
      <c r="J46" s="19">
        <f>$E7*Soyb!$B15</f>
        <v>0</v>
      </c>
      <c r="K46" s="19">
        <f>$E7*Soyb!$B16</f>
        <v>5800</v>
      </c>
      <c r="L46" s="29">
        <f>$E7*Soyb!$B17</f>
        <v>2832</v>
      </c>
    </row>
    <row r="47" spans="1:12" ht="12.75">
      <c r="A47" s="50" t="s">
        <v>84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0" t="s">
        <v>54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0" t="s">
        <v>55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29">
        <f>$E10*Conf_SF!$B17</f>
        <v>0</v>
      </c>
    </row>
    <row r="50" spans="1:12" ht="12.75">
      <c r="A50" s="50" t="s">
        <v>56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0" t="s">
        <v>57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0" t="s">
        <v>60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0" t="s">
        <v>61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0" t="s">
        <v>58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0" t="s">
        <v>59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0" t="s">
        <v>62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0" t="s">
        <v>63</v>
      </c>
      <c r="B57" s="30">
        <f>$E18*'Wint.Wht'!$B7</f>
        <v>0</v>
      </c>
      <c r="C57" s="30">
        <f>$E18*'Wint.Wht'!$B8</f>
        <v>0</v>
      </c>
      <c r="D57" s="30">
        <f>$E18*'Wint.Wht'!$B9</f>
        <v>0</v>
      </c>
      <c r="E57" s="30">
        <f>$E18*'Wint.Wht'!$B10</f>
        <v>0</v>
      </c>
      <c r="F57" s="30">
        <f>$E18*'Wint.Wht'!$B11</f>
        <v>0</v>
      </c>
      <c r="G57" s="30">
        <f>$E18*'Wint.Wht'!$B12</f>
        <v>0</v>
      </c>
      <c r="H57" s="30">
        <f>$E18*'Wint.Wht'!$B13</f>
        <v>0</v>
      </c>
      <c r="I57" s="30">
        <f>$E18*'Wint.Wht'!$B14</f>
        <v>0</v>
      </c>
      <c r="J57" s="30">
        <f>$E18*'Wint.Wht'!$B15</f>
        <v>0</v>
      </c>
      <c r="K57" s="30">
        <f>$E18*'Wint.Wht'!$B16</f>
        <v>0</v>
      </c>
      <c r="L57" s="31">
        <f>$E18*'Wint.Wht'!$B17</f>
        <v>0</v>
      </c>
    </row>
    <row r="58" spans="1:12" ht="12.75">
      <c r="A58" s="50" t="s">
        <v>64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81</v>
      </c>
      <c r="B59" s="20">
        <f aca="true" t="shared" si="4" ref="B59:L59">SUM(B42:B58)</f>
        <v>103884</v>
      </c>
      <c r="C59" s="20">
        <f t="shared" si="4"/>
        <v>41360</v>
      </c>
      <c r="D59" s="20">
        <f t="shared" si="4"/>
        <v>5500</v>
      </c>
      <c r="E59" s="20">
        <f t="shared" si="4"/>
        <v>5600</v>
      </c>
      <c r="F59" s="20">
        <f t="shared" si="4"/>
        <v>128322</v>
      </c>
      <c r="G59" s="20">
        <f t="shared" si="4"/>
        <v>45940</v>
      </c>
      <c r="H59" s="20">
        <f t="shared" si="4"/>
        <v>46510</v>
      </c>
      <c r="I59" s="20">
        <f t="shared" si="4"/>
        <v>40704</v>
      </c>
      <c r="J59" s="20">
        <f t="shared" si="4"/>
        <v>9040</v>
      </c>
      <c r="K59" s="20">
        <f t="shared" si="4"/>
        <v>7900</v>
      </c>
      <c r="L59" s="33">
        <f t="shared" si="4"/>
        <v>10000</v>
      </c>
    </row>
    <row r="60" spans="1:12" ht="12.75">
      <c r="A60" s="32" t="s">
        <v>97</v>
      </c>
      <c r="B60" s="20"/>
      <c r="C60" s="33"/>
      <c r="D60" s="34">
        <f>SUM(B59:L59)</f>
        <v>444760</v>
      </c>
      <c r="E60" s="21"/>
      <c r="F60" s="21"/>
      <c r="G60" s="21"/>
      <c r="H60" s="21"/>
      <c r="I60" s="21"/>
      <c r="J60" s="21"/>
      <c r="K60" s="21"/>
      <c r="L60" s="21"/>
    </row>
  </sheetData>
  <sheetProtection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2" t="s">
        <v>30</v>
      </c>
    </row>
    <row r="2" spans="1:3" ht="12.75">
      <c r="A2" t="s">
        <v>29</v>
      </c>
      <c r="B2" s="9">
        <v>44</v>
      </c>
      <c r="C2" s="71"/>
    </row>
    <row r="3" spans="1:3" ht="12.75">
      <c r="A3" t="s">
        <v>156</v>
      </c>
      <c r="B3" s="10">
        <v>8.84</v>
      </c>
      <c r="C3" s="71"/>
    </row>
    <row r="4" spans="1:3" ht="12.75">
      <c r="A4" t="s">
        <v>28</v>
      </c>
      <c r="B4">
        <f>B2*B3</f>
        <v>388.96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19.8</v>
      </c>
      <c r="C7" s="71"/>
    </row>
    <row r="8" spans="1:3" ht="12.75">
      <c r="A8" s="1" t="s">
        <v>9</v>
      </c>
      <c r="B8" s="11">
        <v>21</v>
      </c>
      <c r="C8" s="71"/>
    </row>
    <row r="9" spans="1:3" ht="12.75">
      <c r="A9" s="1" t="s">
        <v>24</v>
      </c>
      <c r="B9" s="11">
        <v>5.5</v>
      </c>
      <c r="C9" s="71" t="s">
        <v>138</v>
      </c>
    </row>
    <row r="10" spans="1:3" ht="12.75">
      <c r="A10" s="1" t="s">
        <v>10</v>
      </c>
      <c r="B10" s="11">
        <v>0</v>
      </c>
      <c r="C10" s="71" t="s">
        <v>159</v>
      </c>
    </row>
    <row r="11" spans="1:3" ht="12.75">
      <c r="A11" s="1" t="s">
        <v>12</v>
      </c>
      <c r="B11" s="11">
        <v>79.71</v>
      </c>
      <c r="C11" s="71"/>
    </row>
    <row r="12" spans="1:3" ht="12.75">
      <c r="A12" s="1" t="s">
        <v>11</v>
      </c>
      <c r="B12" s="11">
        <v>20.3</v>
      </c>
      <c r="C12" s="71"/>
    </row>
    <row r="13" spans="1:3" ht="12.75">
      <c r="A13" s="1" t="s">
        <v>13</v>
      </c>
      <c r="B13" s="11">
        <v>19.9</v>
      </c>
      <c r="C13" s="71"/>
    </row>
    <row r="14" spans="1:3" ht="12.75">
      <c r="A14" s="1" t="s">
        <v>14</v>
      </c>
      <c r="B14" s="11">
        <v>17.35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 t="s">
        <v>158</v>
      </c>
    </row>
    <row r="17" spans="1:3" ht="12.75">
      <c r="A17" s="1" t="s">
        <v>17</v>
      </c>
      <c r="B17" s="12">
        <v>4.26</v>
      </c>
      <c r="C17" s="71"/>
    </row>
    <row r="18" spans="1:3" ht="12.75">
      <c r="A18" t="s">
        <v>2</v>
      </c>
      <c r="B18" s="2">
        <f>SUM(B7:B17)</f>
        <v>189.32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6.97</v>
      </c>
      <c r="C21" s="71"/>
    </row>
    <row r="22" spans="1:3" ht="12.75">
      <c r="A22" s="1" t="s">
        <v>19</v>
      </c>
      <c r="B22" s="7">
        <v>20.35</v>
      </c>
      <c r="C22" s="71"/>
    </row>
    <row r="23" spans="1:3" ht="12.75">
      <c r="A23" s="1" t="s">
        <v>20</v>
      </c>
      <c r="B23" s="7">
        <v>11.81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100.83000000000001</v>
      </c>
      <c r="C25" s="71"/>
    </row>
    <row r="26" spans="2:3" ht="12.75" customHeight="1">
      <c r="B26" s="2"/>
      <c r="C26" s="71"/>
    </row>
    <row r="27" spans="1:3" ht="12.75">
      <c r="A27" t="s">
        <v>5</v>
      </c>
      <c r="B27" s="2">
        <f>B18+B25</f>
        <v>290.15</v>
      </c>
      <c r="C27" s="71"/>
    </row>
    <row r="28" spans="2:3" ht="12.75" customHeight="1">
      <c r="B28" s="2"/>
      <c r="C28" s="71"/>
    </row>
    <row r="29" spans="1:3" ht="12.75">
      <c r="A29" t="s">
        <v>32</v>
      </c>
      <c r="B29" s="2">
        <f>B4-B27</f>
        <v>98.81</v>
      </c>
      <c r="C29" s="71"/>
    </row>
    <row r="30" spans="2:3" ht="12.75" customHeight="1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4.302727272727273</v>
      </c>
      <c r="C32" s="71"/>
    </row>
    <row r="33" spans="1:3" ht="12.75">
      <c r="A33" t="s">
        <v>23</v>
      </c>
      <c r="B33" s="2">
        <f>B25/B2</f>
        <v>2.2915909090909095</v>
      </c>
      <c r="C33" s="71"/>
    </row>
    <row r="34" spans="1:3" ht="12.75">
      <c r="A34" t="s">
        <v>27</v>
      </c>
      <c r="B34" s="2">
        <f>B27/B2</f>
        <v>6.594318181818181</v>
      </c>
      <c r="C34" s="71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2" t="s">
        <v>30</v>
      </c>
    </row>
    <row r="2" spans="1:3" ht="12.75">
      <c r="A2" t="s">
        <v>29</v>
      </c>
      <c r="B2" s="9">
        <v>34</v>
      </c>
      <c r="C2" s="71"/>
    </row>
    <row r="3" spans="1:3" ht="12.75">
      <c r="A3" t="s">
        <v>156</v>
      </c>
      <c r="B3" s="10">
        <v>9.06</v>
      </c>
      <c r="C3" s="71" t="s">
        <v>128</v>
      </c>
    </row>
    <row r="4" spans="1:3" ht="12.75">
      <c r="A4" t="s">
        <v>28</v>
      </c>
      <c r="B4">
        <f>B2*B3</f>
        <v>308.04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18.38</v>
      </c>
      <c r="C7" s="71"/>
    </row>
    <row r="8" spans="1:3" ht="12.75">
      <c r="A8" s="1" t="s">
        <v>9</v>
      </c>
      <c r="B8" s="11">
        <v>21</v>
      </c>
      <c r="C8" s="71"/>
    </row>
    <row r="9" spans="1:3" ht="12.75">
      <c r="A9" s="1" t="s">
        <v>24</v>
      </c>
      <c r="B9" s="11">
        <v>5.5</v>
      </c>
      <c r="C9" s="71" t="s">
        <v>138</v>
      </c>
    </row>
    <row r="10" spans="1:3" ht="12.75">
      <c r="A10" s="1" t="s">
        <v>10</v>
      </c>
      <c r="B10" s="11">
        <v>0</v>
      </c>
      <c r="C10" s="71" t="s">
        <v>139</v>
      </c>
    </row>
    <row r="11" spans="1:3" ht="12.75">
      <c r="A11" s="1" t="s">
        <v>12</v>
      </c>
      <c r="B11" s="11">
        <v>57.25</v>
      </c>
      <c r="C11" s="71"/>
    </row>
    <row r="12" spans="1:3" ht="12.75">
      <c r="A12" s="1" t="s">
        <v>11</v>
      </c>
      <c r="B12" s="11">
        <v>16.6</v>
      </c>
      <c r="C12" s="71"/>
    </row>
    <row r="13" spans="1:3" ht="12.75">
      <c r="A13" s="1" t="s">
        <v>13</v>
      </c>
      <c r="B13" s="11">
        <v>19.13</v>
      </c>
      <c r="C13" s="71"/>
    </row>
    <row r="14" spans="1:3" ht="12.75">
      <c r="A14" s="1" t="s">
        <v>14</v>
      </c>
      <c r="B14" s="11">
        <v>17.1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3.6</v>
      </c>
      <c r="C17" s="71"/>
    </row>
    <row r="18" spans="1:3" ht="12.75">
      <c r="A18" t="s">
        <v>2</v>
      </c>
      <c r="B18" s="2">
        <f>SUM(B7:B17)</f>
        <v>160.05999999999997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</v>
      </c>
      <c r="C21" s="71"/>
    </row>
    <row r="22" spans="1:3" ht="12.75">
      <c r="A22" s="1" t="s">
        <v>19</v>
      </c>
      <c r="B22" s="7">
        <v>19.89</v>
      </c>
      <c r="C22" s="71"/>
    </row>
    <row r="23" spans="1:3" ht="12.75">
      <c r="A23" s="1" t="s">
        <v>20</v>
      </c>
      <c r="B23" s="7">
        <v>11.56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99.95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260.01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48.03000000000003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4.707647058823529</v>
      </c>
      <c r="C32" s="71"/>
    </row>
    <row r="33" spans="1:3" ht="12.75">
      <c r="A33" t="s">
        <v>23</v>
      </c>
      <c r="B33" s="2">
        <f>B25/B2</f>
        <v>2.9397058823529414</v>
      </c>
      <c r="C33" s="71"/>
    </row>
    <row r="34" spans="1:3" ht="12.75">
      <c r="A34" t="s">
        <v>27</v>
      </c>
      <c r="B34" s="2">
        <f>B27/B2</f>
        <v>7.647352941176471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3" t="s">
        <v>30</v>
      </c>
    </row>
    <row r="2" spans="1:3" ht="12.75">
      <c r="A2" t="s">
        <v>29</v>
      </c>
      <c r="B2" s="9">
        <v>63</v>
      </c>
      <c r="C2" s="71"/>
    </row>
    <row r="3" spans="1:3" ht="12.75">
      <c r="A3" t="s">
        <v>156</v>
      </c>
      <c r="B3" s="10">
        <v>6.46</v>
      </c>
      <c r="C3" s="71" t="s">
        <v>160</v>
      </c>
    </row>
    <row r="4" spans="1:3" ht="12.75">
      <c r="A4" t="s">
        <v>28</v>
      </c>
      <c r="B4" s="2">
        <f>B2*B3</f>
        <v>406.98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16.5</v>
      </c>
      <c r="C7" s="71"/>
    </row>
    <row r="8" spans="1:3" ht="12.75">
      <c r="A8" s="1" t="s">
        <v>9</v>
      </c>
      <c r="B8" s="11">
        <v>17.8</v>
      </c>
      <c r="C8" s="71"/>
    </row>
    <row r="9" spans="1:3" ht="12.75">
      <c r="A9" s="1" t="s">
        <v>24</v>
      </c>
      <c r="B9" s="11">
        <v>5.5</v>
      </c>
      <c r="C9" s="71" t="s">
        <v>138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68.51</v>
      </c>
      <c r="C11" s="71"/>
    </row>
    <row r="12" spans="1:3" ht="12.75">
      <c r="A12" s="1" t="s">
        <v>11</v>
      </c>
      <c r="B12" s="11">
        <v>16.7</v>
      </c>
      <c r="C12" s="71"/>
    </row>
    <row r="13" spans="1:3" ht="12.75">
      <c r="A13" s="1" t="s">
        <v>13</v>
      </c>
      <c r="B13" s="11">
        <v>23.21</v>
      </c>
      <c r="C13" s="71"/>
    </row>
    <row r="14" spans="1:3" ht="12.75">
      <c r="A14" s="1" t="s">
        <v>14</v>
      </c>
      <c r="B14" s="11">
        <v>19.12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3.88</v>
      </c>
      <c r="C17" s="71"/>
    </row>
    <row r="18" spans="1:3" ht="12.75">
      <c r="A18" t="s">
        <v>2</v>
      </c>
      <c r="B18" s="2">
        <f>SUM(B7:B17)</f>
        <v>172.72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7.72</v>
      </c>
      <c r="C21" s="71"/>
    </row>
    <row r="22" spans="1:3" ht="12.75">
      <c r="A22" s="1" t="s">
        <v>19</v>
      </c>
      <c r="B22" s="7">
        <v>23.1</v>
      </c>
      <c r="C22" s="71"/>
    </row>
    <row r="23" spans="1:3" ht="12.75">
      <c r="A23" s="1" t="s">
        <v>20</v>
      </c>
      <c r="B23" s="7">
        <v>13.7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106.22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278.94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128.04000000000002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2.7415873015873014</v>
      </c>
      <c r="C32" s="71"/>
    </row>
    <row r="33" spans="1:3" ht="12.75">
      <c r="A33" t="s">
        <v>23</v>
      </c>
      <c r="B33" s="2">
        <f>B25/B2</f>
        <v>1.686031746031746</v>
      </c>
      <c r="C33" s="71"/>
    </row>
    <row r="34" spans="1:3" ht="12.75">
      <c r="A34" t="s">
        <v>27</v>
      </c>
      <c r="B34" s="2">
        <f>B27/B2</f>
        <v>4.427619047619047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3" t="s">
        <v>30</v>
      </c>
    </row>
    <row r="2" spans="1:3" ht="12.75">
      <c r="A2" t="s">
        <v>29</v>
      </c>
      <c r="B2" s="9">
        <v>113</v>
      </c>
      <c r="C2" s="71"/>
    </row>
    <row r="3" spans="1:3" ht="12.75">
      <c r="A3" t="s">
        <v>156</v>
      </c>
      <c r="B3" s="10">
        <v>5.49</v>
      </c>
      <c r="C3" s="71"/>
    </row>
    <row r="4" spans="1:3" ht="12.75">
      <c r="A4" t="s">
        <v>28</v>
      </c>
      <c r="B4">
        <f>B2*B3</f>
        <v>620.37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82.36</v>
      </c>
      <c r="C7" s="71"/>
    </row>
    <row r="8" spans="1:3" ht="12.75">
      <c r="A8" s="1" t="s">
        <v>9</v>
      </c>
      <c r="B8" s="11">
        <v>17.5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109.69</v>
      </c>
      <c r="C11" s="71"/>
    </row>
    <row r="12" spans="1:3" ht="12.75">
      <c r="A12" s="1" t="s">
        <v>11</v>
      </c>
      <c r="B12" s="11">
        <v>37.9</v>
      </c>
      <c r="C12" s="71"/>
    </row>
    <row r="13" spans="1:3" ht="12.75">
      <c r="A13" s="1" t="s">
        <v>13</v>
      </c>
      <c r="B13" s="11">
        <v>29.79</v>
      </c>
      <c r="C13" s="71"/>
    </row>
    <row r="14" spans="1:3" ht="12.75">
      <c r="A14" s="1" t="s">
        <v>14</v>
      </c>
      <c r="B14" s="11">
        <v>22.84</v>
      </c>
      <c r="C14" s="71"/>
    </row>
    <row r="15" spans="1:3" ht="12.75">
      <c r="A15" s="1" t="s">
        <v>15</v>
      </c>
      <c r="B15" s="11">
        <v>22.6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7.46</v>
      </c>
      <c r="C17" s="71"/>
    </row>
    <row r="18" spans="1:3" ht="12.75">
      <c r="A18" t="s">
        <v>2</v>
      </c>
      <c r="B18" s="2">
        <f>SUM(B7:B17)</f>
        <v>331.64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9.6</v>
      </c>
      <c r="C21" s="71"/>
    </row>
    <row r="22" spans="1:3" ht="12.75">
      <c r="A22" s="1" t="s">
        <v>19</v>
      </c>
      <c r="B22" s="7">
        <v>32.61</v>
      </c>
      <c r="C22" s="71"/>
    </row>
    <row r="23" spans="1:3" ht="12.75">
      <c r="A23" s="1" t="s">
        <v>20</v>
      </c>
      <c r="B23" s="7">
        <v>18.6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122.51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454.15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166.22000000000003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2.934867256637168</v>
      </c>
      <c r="C32" s="71"/>
    </row>
    <row r="33" spans="1:3" ht="12.75">
      <c r="A33" t="s">
        <v>23</v>
      </c>
      <c r="B33" s="2">
        <f>B25/B2</f>
        <v>1.0841592920353982</v>
      </c>
      <c r="C33" s="71"/>
    </row>
    <row r="34" spans="1:3" ht="12.75">
      <c r="A34" t="s">
        <v>27</v>
      </c>
      <c r="B34" s="2">
        <f>B27/B2</f>
        <v>4.019026548672566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3" t="s">
        <v>30</v>
      </c>
    </row>
    <row r="2" spans="1:3" ht="12.75">
      <c r="A2" t="s">
        <v>29</v>
      </c>
      <c r="B2" s="9">
        <v>30</v>
      </c>
      <c r="C2" s="71"/>
    </row>
    <row r="3" spans="1:3" ht="12.75">
      <c r="A3" t="s">
        <v>156</v>
      </c>
      <c r="B3" s="12">
        <v>12.41</v>
      </c>
      <c r="C3" s="71"/>
    </row>
    <row r="4" spans="1:3" ht="12.75">
      <c r="A4" t="s">
        <v>28</v>
      </c>
      <c r="B4" s="2">
        <f>B2*B3</f>
        <v>372.3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64.75</v>
      </c>
      <c r="C7" s="71"/>
    </row>
    <row r="8" spans="1:3" ht="12.75">
      <c r="A8" s="1" t="s">
        <v>9</v>
      </c>
      <c r="B8" s="11">
        <v>17.5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7</v>
      </c>
      <c r="C10" s="71" t="s">
        <v>140</v>
      </c>
    </row>
    <row r="11" spans="1:3" ht="12.75">
      <c r="A11" s="1" t="s">
        <v>12</v>
      </c>
      <c r="B11" s="11">
        <v>8.72</v>
      </c>
      <c r="C11" s="71"/>
    </row>
    <row r="12" spans="1:3" ht="12.75">
      <c r="A12" s="1" t="s">
        <v>11</v>
      </c>
      <c r="B12" s="11">
        <v>14</v>
      </c>
      <c r="C12" s="71"/>
    </row>
    <row r="13" spans="1:3" ht="12.75">
      <c r="A13" s="1" t="s">
        <v>13</v>
      </c>
      <c r="B13" s="11">
        <v>17.54</v>
      </c>
      <c r="C13" s="71"/>
    </row>
    <row r="14" spans="1:3" ht="12.75">
      <c r="A14" s="1" t="s">
        <v>14</v>
      </c>
      <c r="B14" s="11">
        <v>17.33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7.25</v>
      </c>
      <c r="C16" s="71" t="s">
        <v>150</v>
      </c>
    </row>
    <row r="17" spans="1:3" ht="12.75">
      <c r="A17" s="1" t="s">
        <v>17</v>
      </c>
      <c r="B17" s="12">
        <v>3.54</v>
      </c>
      <c r="C17" s="71"/>
    </row>
    <row r="18" spans="1:3" ht="12.75">
      <c r="A18" t="s">
        <v>2</v>
      </c>
      <c r="B18" s="2">
        <f>SUM(B7:B17)</f>
        <v>157.62999999999997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6.85</v>
      </c>
      <c r="C21" s="71"/>
    </row>
    <row r="22" spans="1:3" ht="12.75">
      <c r="A22" s="1" t="s">
        <v>19</v>
      </c>
      <c r="B22" s="7">
        <v>20.44</v>
      </c>
      <c r="C22" s="71"/>
    </row>
    <row r="23" spans="1:3" ht="12.75">
      <c r="A23" s="1" t="s">
        <v>20</v>
      </c>
      <c r="B23" s="7">
        <v>11.86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100.85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258.47999999999996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113.82000000000005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5.254333333333332</v>
      </c>
      <c r="C32" s="71"/>
    </row>
    <row r="33" spans="1:3" ht="12.75">
      <c r="A33" t="s">
        <v>23</v>
      </c>
      <c r="B33" s="2">
        <f>B25/B2</f>
        <v>3.3616666666666664</v>
      </c>
      <c r="C33" s="71"/>
    </row>
    <row r="34" spans="1:3" ht="12.75">
      <c r="A34" t="s">
        <v>27</v>
      </c>
      <c r="B34" s="2">
        <f>B27/B2</f>
        <v>8.615999999999998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3" t="s">
        <v>30</v>
      </c>
    </row>
    <row r="2" spans="1:3" ht="12.75">
      <c r="A2" t="s">
        <v>29</v>
      </c>
      <c r="B2" s="9">
        <v>1420</v>
      </c>
      <c r="C2" s="71"/>
    </row>
    <row r="3" spans="1:3" ht="12.75">
      <c r="A3" t="s">
        <v>156</v>
      </c>
      <c r="B3" s="10">
        <v>0.32</v>
      </c>
      <c r="C3" s="71"/>
    </row>
    <row r="4" spans="1:3" ht="12.75">
      <c r="A4" t="s">
        <v>28</v>
      </c>
      <c r="B4">
        <f>B2*B3</f>
        <v>454.40000000000003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44</v>
      </c>
      <c r="C7" s="71"/>
    </row>
    <row r="8" spans="1:3" ht="12.75">
      <c r="A8" s="1" t="s">
        <v>9</v>
      </c>
      <c r="B8" s="11">
        <v>44</v>
      </c>
      <c r="C8" s="71" t="s">
        <v>141</v>
      </c>
    </row>
    <row r="9" spans="1:3" ht="12.75">
      <c r="A9" s="1" t="s">
        <v>24</v>
      </c>
      <c r="B9" s="11">
        <v>20</v>
      </c>
      <c r="C9" s="71" t="s">
        <v>142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45.66</v>
      </c>
      <c r="C11" s="71"/>
    </row>
    <row r="12" spans="1:3" ht="12.75">
      <c r="A12" s="1" t="s">
        <v>11</v>
      </c>
      <c r="B12" s="11">
        <v>20.5</v>
      </c>
      <c r="C12" s="71"/>
    </row>
    <row r="13" spans="1:3" ht="12.75">
      <c r="A13" s="1" t="s">
        <v>13</v>
      </c>
      <c r="B13" s="11">
        <v>23.12</v>
      </c>
      <c r="C13" s="71"/>
    </row>
    <row r="14" spans="1:3" ht="12.75">
      <c r="A14" s="1" t="s">
        <v>14</v>
      </c>
      <c r="B14" s="11">
        <v>21.45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12.25</v>
      </c>
      <c r="C16" s="71"/>
    </row>
    <row r="17" spans="1:3" ht="12.75">
      <c r="A17" s="1" t="s">
        <v>17</v>
      </c>
      <c r="B17" s="12">
        <v>5.31</v>
      </c>
      <c r="C17" s="71"/>
    </row>
    <row r="18" spans="1:3" ht="12.75">
      <c r="A18" t="s">
        <v>2</v>
      </c>
      <c r="B18" s="2">
        <f>SUM(B7:B17)</f>
        <v>236.29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7.79</v>
      </c>
      <c r="C21" s="71"/>
    </row>
    <row r="22" spans="1:3" ht="12.75">
      <c r="A22" s="1" t="s">
        <v>19</v>
      </c>
      <c r="B22" s="7">
        <v>26.43</v>
      </c>
      <c r="C22" s="71"/>
    </row>
    <row r="23" spans="1:3" ht="12.75">
      <c r="A23" s="1" t="s">
        <v>20</v>
      </c>
      <c r="B23" s="7">
        <v>15.21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111.13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347.41999999999996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106.98000000000008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0.16640140845070422</v>
      </c>
      <c r="C32" s="71"/>
    </row>
    <row r="33" spans="1:3" ht="12.75">
      <c r="A33" t="s">
        <v>23</v>
      </c>
      <c r="B33" s="13">
        <f>B25/B2</f>
        <v>0.07826056338028169</v>
      </c>
      <c r="C33" s="71"/>
    </row>
    <row r="34" spans="1:3" ht="12.75">
      <c r="A34" t="s">
        <v>27</v>
      </c>
      <c r="B34" s="13">
        <f>B27/B2</f>
        <v>0.2446619718309859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7" sqref="C7:C1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3" t="s">
        <v>30</v>
      </c>
    </row>
    <row r="2" spans="1:3" ht="12.75">
      <c r="A2" t="s">
        <v>29</v>
      </c>
      <c r="B2" s="9">
        <v>1380</v>
      </c>
      <c r="C2" s="71"/>
    </row>
    <row r="3" spans="1:3" ht="12.75">
      <c r="A3" t="s">
        <v>156</v>
      </c>
      <c r="B3" s="10">
        <v>0.242</v>
      </c>
      <c r="C3" s="71"/>
    </row>
    <row r="4" spans="1:3" ht="12.75">
      <c r="A4" t="s">
        <v>28</v>
      </c>
      <c r="B4">
        <f>B2*B3</f>
        <v>333.96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30.36</v>
      </c>
      <c r="C7" s="74" t="s">
        <v>148</v>
      </c>
    </row>
    <row r="8" spans="1:3" ht="12.75">
      <c r="A8" s="1" t="s">
        <v>9</v>
      </c>
      <c r="B8" s="11">
        <v>25.9</v>
      </c>
      <c r="C8" s="71"/>
    </row>
    <row r="9" spans="1:3" ht="12.75">
      <c r="A9" s="1" t="s">
        <v>24</v>
      </c>
      <c r="B9" s="11">
        <v>0</v>
      </c>
      <c r="C9" s="71" t="s">
        <v>164</v>
      </c>
    </row>
    <row r="10" spans="1:3" ht="12.75">
      <c r="A10" s="1" t="s">
        <v>10</v>
      </c>
      <c r="B10" s="11">
        <v>7</v>
      </c>
      <c r="C10" s="71" t="s">
        <v>143</v>
      </c>
    </row>
    <row r="11" spans="1:3" ht="12.75">
      <c r="A11" s="1" t="s">
        <v>12</v>
      </c>
      <c r="B11" s="11">
        <v>43.43</v>
      </c>
      <c r="C11" s="71"/>
    </row>
    <row r="12" spans="1:3" ht="12.75">
      <c r="A12" s="1" t="s">
        <v>11</v>
      </c>
      <c r="B12" s="11">
        <v>15.4</v>
      </c>
      <c r="C12" s="71"/>
    </row>
    <row r="13" spans="1:3" ht="12.75">
      <c r="A13" s="1" t="s">
        <v>13</v>
      </c>
      <c r="B13" s="11">
        <v>21.35</v>
      </c>
      <c r="C13" s="71"/>
    </row>
    <row r="14" spans="1:3" ht="12.75">
      <c r="A14" s="1" t="s">
        <v>14</v>
      </c>
      <c r="B14" s="11">
        <v>18.17</v>
      </c>
      <c r="C14" s="71"/>
    </row>
    <row r="15" spans="1:3" ht="12.75">
      <c r="A15" s="1" t="s">
        <v>15</v>
      </c>
      <c r="B15" s="11">
        <v>2.76</v>
      </c>
      <c r="C15" s="71"/>
    </row>
    <row r="16" spans="1:3" ht="12.75">
      <c r="A16" s="1" t="s">
        <v>16</v>
      </c>
      <c r="B16" s="11">
        <v>9</v>
      </c>
      <c r="C16" s="71" t="s">
        <v>152</v>
      </c>
    </row>
    <row r="17" spans="1:3" ht="12.75">
      <c r="A17" s="1" t="s">
        <v>17</v>
      </c>
      <c r="B17" s="12">
        <v>3.99</v>
      </c>
      <c r="C17" s="71"/>
    </row>
    <row r="18" spans="1:3" ht="12.75">
      <c r="A18" t="s">
        <v>2</v>
      </c>
      <c r="B18" s="2">
        <f>SUM(B7:B17)</f>
        <v>177.36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7.56</v>
      </c>
      <c r="C21" s="71"/>
    </row>
    <row r="22" spans="1:3" ht="12.75">
      <c r="A22" s="1" t="s">
        <v>19</v>
      </c>
      <c r="B22" s="7">
        <v>22.8</v>
      </c>
      <c r="C22" s="71"/>
    </row>
    <row r="23" spans="1:3" ht="12.75">
      <c r="A23" s="1" t="s">
        <v>20</v>
      </c>
      <c r="B23" s="7">
        <v>13.81</v>
      </c>
      <c r="C23" s="71"/>
    </row>
    <row r="24" spans="1:3" ht="12.75">
      <c r="A24" s="1" t="s">
        <v>21</v>
      </c>
      <c r="B24" s="8">
        <v>61.7</v>
      </c>
      <c r="C24" s="71"/>
    </row>
    <row r="25" spans="1:3" ht="12.75">
      <c r="A25" t="s">
        <v>4</v>
      </c>
      <c r="B25" s="2">
        <f>SUM(B21:B24)</f>
        <v>105.87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283.23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50.72999999999996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0.1285217391304348</v>
      </c>
      <c r="C32" s="71"/>
    </row>
    <row r="33" spans="1:3" ht="12.75">
      <c r="A33" t="s">
        <v>23</v>
      </c>
      <c r="B33" s="13">
        <f>B25/B2</f>
        <v>0.07671739130434783</v>
      </c>
      <c r="C33" s="71"/>
    </row>
    <row r="34" spans="1:3" ht="12.75">
      <c r="A34" t="s">
        <v>27</v>
      </c>
      <c r="B34" s="13">
        <f>B27/B2</f>
        <v>0.20523913043478262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2012-12-20T22:41:14Z</cp:lastPrinted>
  <dcterms:created xsi:type="dcterms:W3CDTF">2005-01-10T15:34:54Z</dcterms:created>
  <dcterms:modified xsi:type="dcterms:W3CDTF">2012-12-21T17:39:30Z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