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  <sheet name="Sheet1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<sst xmlns="http://schemas.openxmlformats.org/spreadsheetml/2006/main" count="694" uniqueCount="170">
  <si>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</si>
  <si>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</si>
  <si>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</si>
  <si>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</si>
  <si>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</si>
  <si>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</si>
  <si>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</si>
  <si>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</si>
  <si>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</si>
  <si>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</si>
  <si>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</si>
  <si>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</si>
  <si>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</si>
  <si>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</si>
  <si>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</si>
  <si>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</si>
  <si>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</si>
  <si>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</si>
  <si>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</si>
  <si>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</si>
  <si>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</si>
  <si>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</si>
  <si>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</si>
  <si>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</si>
  <si>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</si>
  <si>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</si>
  <si>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</si>
  <si>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</si>
  <si>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</si>
  <si>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</si>
  <si>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</si>
  <si>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</si>
  <si>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</si>
  <si>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</si>
  <si>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</si>
  <si>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</si>
  <si>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</si>
  <si>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</si>
  <si>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</si>
  <si>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</si>
  <si>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</si>
  <si>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</si>
  <si>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</si>
  <si>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</si>
  <si>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</si>
  <si>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</si>
  <si>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</si>
  <si>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</si>
  <si>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</si>
  <si>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</si>
  <si>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</si>
  <si>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</si>
  <si>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</si>
  <si>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</si>
  <si>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</si>
  <si>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</si>
  <si>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</si>
  <si>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</si>
  <si>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</si>
  <si>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</si>
  <si>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</si>
  <si>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</si>
  <si>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</si>
  <si>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</si>
  <si>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</si>
  <si>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</si>
  <si>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</si>
  <si>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</si>
  <si>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</si>
  <si>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</si>
  <si>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</si>
  <si>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</si>
  <si>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</si>
  <si>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</si>
  <si>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</si>
  <si>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</si>
  <si>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</si>
  <si>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</si>
  <si>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</si>
  <si>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</si>
  <si>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</si>
  <si>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</si>
  <si>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</si>
  <si>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</si>
  <si>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</si>
  <si>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</si>
  <si>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</si>
  <si>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</si>
  <si>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</si>
  <si>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</si>
  <si>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</si>
  <si>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</si>
  <si>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</si>
  <si>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</si>
  <si>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</si>
  <si>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</si>
  <si>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</si>
  <si>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</si>
  <si>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</si>
  <si>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</si>
  <si>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</si>
  <si>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</si>
  <si>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</si>
  <si>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</si>
  <si>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</si>
  <si>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</si>
  <si>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</si>
  <si>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</si>
  <si>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</si>
  <si>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</si>
  <si>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</si>
  <si>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</si>
  <si>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</si>
  <si>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</si>
  <si>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</si>
  <si>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</si>
  <si>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</si>
  <si>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</si>
  <si>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</si>
  <si>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</si>
  <si>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</si>
  <si>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</si>
  <si>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</si>
  <si>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</si>
  <si>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</si>
  <si>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</si>
  <si>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</si>
  <si>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</si>
  <si>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</si>
  <si>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</si>
  <si>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</si>
  <si>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</si>
  <si>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</si>
  <si>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</si>
  <si>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</si>
  <si>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</si>
  <si>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</si>
  <si>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</si>
  <si>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</si>
  <si>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</si>
  <si>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</si>
  <si>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</si>
  <si>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</si>
  <si>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</si>
  <si>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Includes seed treatment for wireworn &amp; flea beetle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</si>
  <si>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</si>
  <si>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</si>
  <si>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</si>
  <si>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</si>
  <si>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</si>
  <si>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>Market</t>
  </si>
  <si>
    <t xml:space="preserve">  Market Price</t>
  </si>
  <si>
    <t xml:space="preserve">      </t>
  </si>
  <si>
    <t xml:space="preserve">                                </t>
  </si>
  <si>
    <t>Cereal grain aphid insecticide would cost about $6.</t>
  </si>
  <si>
    <t>Fungicide for rust would cost $4 plus application</t>
  </si>
  <si>
    <t>Insecticide for cutworms and/or pea aphids would cost $5.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</si>
  <si>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</si>
  <si>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</si>
  <si>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</si>
  <si>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</si>
  <si>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North Dakota 2015 Projected Crop Budgets - East Central</t>
  </si>
  <si>
    <t>Malt price, feed quality occurs about 40%, price est. is $2.87</t>
  </si>
  <si>
    <t>Soil test, rock roller rent, custom aerial application</t>
  </si>
  <si>
    <t>Yellow pea food quality. Estimate $7.75 green pea food quality</t>
  </si>
  <si>
    <t>and about $4.00 per bu. for feed quality.</t>
  </si>
  <si>
    <t>Yellow pea seed cost, use $47 cost/acre for green pea seed.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</si>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</sst>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161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98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4" t="s">
        <v>99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100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101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102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103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167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168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104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4" t="s">
        <v>105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106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157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107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108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132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109</v>
      </c>
      <c r="B19" s="38"/>
      <c r="C19" s="38"/>
      <c r="E19" s="38"/>
      <c r="F19" s="38"/>
      <c r="G19" s="38"/>
      <c r="H19" s="38"/>
    </row>
    <row r="20" spans="1:8" ht="12.75">
      <c r="A20" s="17" t="s">
        <v>110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111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112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4" t="s">
        <v>113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114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115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116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117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118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3" t="s">
        <v>126</v>
      </c>
      <c r="B32" s="36" t="s">
        <v>127</v>
      </c>
      <c r="C32" s="36"/>
      <c r="D32" s="40"/>
      <c r="E32" s="36" t="s">
        <v>128</v>
      </c>
      <c r="F32" s="36"/>
      <c r="G32" s="36"/>
      <c r="H32" s="36"/>
    </row>
    <row r="33" spans="1:11" ht="12.75">
      <c r="A33" s="36" t="s">
        <v>129</v>
      </c>
      <c r="B33" s="77" t="s">
        <v>130</v>
      </c>
      <c r="C33" s="78"/>
      <c r="D33" s="78"/>
      <c r="E33" s="78"/>
      <c r="F33" s="78"/>
      <c r="G33" s="78"/>
      <c r="H33" s="36" t="s">
        <v>131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3" t="s">
        <v>30</v>
      </c>
    </row>
    <row r="2" spans="1:3" ht="12.75">
      <c r="A2" t="s">
        <v>29</v>
      </c>
      <c r="B2" s="9">
        <v>1250</v>
      </c>
      <c r="C2" s="71"/>
    </row>
    <row r="3" spans="1:3" ht="12.75">
      <c r="A3" t="s">
        <v>151</v>
      </c>
      <c r="B3" s="10">
        <v>0.253</v>
      </c>
      <c r="C3" s="71"/>
    </row>
    <row r="4" spans="1:3" ht="12.75">
      <c r="A4" t="s">
        <v>28</v>
      </c>
      <c r="B4" s="2">
        <f>B2*B3</f>
        <v>316.25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47.5</v>
      </c>
      <c r="C7" s="74" t="s">
        <v>144</v>
      </c>
    </row>
    <row r="8" spans="1:3" ht="12.75">
      <c r="A8" s="1" t="s">
        <v>9</v>
      </c>
      <c r="B8" s="11">
        <v>29.2</v>
      </c>
      <c r="C8" s="71"/>
    </row>
    <row r="9" spans="1:3" ht="12.75">
      <c r="A9" s="1" t="s">
        <v>24</v>
      </c>
      <c r="B9" s="11">
        <v>0</v>
      </c>
      <c r="C9" s="71" t="s">
        <v>155</v>
      </c>
    </row>
    <row r="10" spans="1:3" ht="12.75">
      <c r="A10" s="1" t="s">
        <v>10</v>
      </c>
      <c r="B10" s="11">
        <v>14</v>
      </c>
      <c r="C10" s="71" t="s">
        <v>140</v>
      </c>
    </row>
    <row r="11" spans="1:3" ht="12.75">
      <c r="A11" s="1" t="s">
        <v>12</v>
      </c>
      <c r="B11" s="11">
        <v>30.46</v>
      </c>
      <c r="C11" s="71"/>
    </row>
    <row r="12" spans="1:3" ht="12.75">
      <c r="A12" s="1" t="s">
        <v>11</v>
      </c>
      <c r="B12" s="11">
        <v>13.2</v>
      </c>
      <c r="C12" s="71"/>
    </row>
    <row r="13" spans="1:3" ht="12.75">
      <c r="A13" s="1" t="s">
        <v>13</v>
      </c>
      <c r="B13" s="11">
        <v>16.96</v>
      </c>
      <c r="C13" s="71"/>
    </row>
    <row r="14" spans="1:3" ht="12.75">
      <c r="A14" s="1" t="s">
        <v>14</v>
      </c>
      <c r="B14" s="11">
        <v>19.09</v>
      </c>
      <c r="C14" s="71"/>
    </row>
    <row r="15" spans="1:3" ht="12.75">
      <c r="A15" s="1" t="s">
        <v>15</v>
      </c>
      <c r="B15" s="11">
        <v>3.75</v>
      </c>
      <c r="C15" s="71"/>
    </row>
    <row r="16" spans="1:3" ht="12.75">
      <c r="A16" s="1" t="s">
        <v>16</v>
      </c>
      <c r="B16" s="11">
        <v>17.5</v>
      </c>
      <c r="C16" s="71" t="s">
        <v>147</v>
      </c>
    </row>
    <row r="17" spans="1:3" ht="12.75">
      <c r="A17" s="1" t="s">
        <v>17</v>
      </c>
      <c r="B17" s="12">
        <v>4.07</v>
      </c>
      <c r="C17" s="71"/>
    </row>
    <row r="18" spans="1:3" ht="12.75">
      <c r="A18" t="s">
        <v>2</v>
      </c>
      <c r="B18" s="2">
        <f>SUM(B7:B17)</f>
        <v>195.73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7.83</v>
      </c>
      <c r="C21" s="71"/>
    </row>
    <row r="22" spans="1:3" ht="12.75">
      <c r="A22" s="1" t="s">
        <v>19</v>
      </c>
      <c r="B22" s="7">
        <v>23.4</v>
      </c>
      <c r="C22" s="71"/>
    </row>
    <row r="23" spans="1:3" ht="12.75">
      <c r="A23" s="1" t="s">
        <v>20</v>
      </c>
      <c r="B23" s="7">
        <v>14.31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112.53999999999999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308.27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7.980000000000018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0.156584</v>
      </c>
      <c r="C32" s="71"/>
    </row>
    <row r="33" spans="1:3" ht="12.75">
      <c r="A33" t="s">
        <v>23</v>
      </c>
      <c r="B33" s="13">
        <f>B25/B2</f>
        <v>0.09003199999999999</v>
      </c>
      <c r="C33" s="71"/>
    </row>
    <row r="34" spans="1:3" ht="12.75">
      <c r="A34" t="s">
        <v>27</v>
      </c>
      <c r="B34" s="13">
        <f>B27/B2</f>
        <v>0.24661599999999997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3" t="s">
        <v>30</v>
      </c>
    </row>
    <row r="2" spans="1:3" ht="12.75">
      <c r="A2" t="s">
        <v>29</v>
      </c>
      <c r="B2" s="9">
        <v>1450</v>
      </c>
      <c r="C2" s="71"/>
    </row>
    <row r="3" spans="1:3" ht="12.75">
      <c r="A3" t="s">
        <v>151</v>
      </c>
      <c r="B3" s="10">
        <v>0.169</v>
      </c>
      <c r="C3" s="71"/>
    </row>
    <row r="4" spans="1:3" ht="12.75">
      <c r="A4" t="s">
        <v>28</v>
      </c>
      <c r="B4">
        <f>B2*B3</f>
        <v>245.05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51.25</v>
      </c>
      <c r="C7" s="71"/>
    </row>
    <row r="8" spans="1:3" ht="12.75">
      <c r="A8" s="1" t="s">
        <v>9</v>
      </c>
      <c r="B8" s="11">
        <v>20.7</v>
      </c>
      <c r="C8" s="71"/>
    </row>
    <row r="9" spans="1:3" ht="12.75">
      <c r="A9" s="1" t="s">
        <v>24</v>
      </c>
      <c r="B9" s="11">
        <v>0</v>
      </c>
      <c r="C9" s="71" t="s">
        <v>141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64.19</v>
      </c>
      <c r="C11" s="71"/>
    </row>
    <row r="12" spans="1:3" ht="12.75">
      <c r="A12" s="1" t="s">
        <v>11</v>
      </c>
      <c r="B12" s="11">
        <v>11.4</v>
      </c>
      <c r="C12" s="71"/>
    </row>
    <row r="13" spans="1:3" ht="12.75">
      <c r="A13" s="1" t="s">
        <v>13</v>
      </c>
      <c r="B13" s="11">
        <v>15.95</v>
      </c>
      <c r="C13" s="71"/>
    </row>
    <row r="14" spans="1:3" ht="12.75">
      <c r="A14" s="1" t="s">
        <v>14</v>
      </c>
      <c r="B14" s="11">
        <v>18.43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3.9</v>
      </c>
      <c r="C17" s="71"/>
    </row>
    <row r="18" spans="1:3" ht="12.75">
      <c r="A18" t="s">
        <v>2</v>
      </c>
      <c r="B18" s="2">
        <f>SUM(B7:B17)</f>
        <v>187.32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7.29</v>
      </c>
      <c r="C21" s="71"/>
    </row>
    <row r="22" spans="1:3" ht="12.75">
      <c r="A22" s="1" t="s">
        <v>19</v>
      </c>
      <c r="B22" s="7">
        <v>21.27</v>
      </c>
      <c r="C22" s="71"/>
    </row>
    <row r="23" spans="1:3" ht="12.75">
      <c r="A23" s="1" t="s">
        <v>20</v>
      </c>
      <c r="B23" s="7">
        <v>12.9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108.46000000000001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295.78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-50.72999999999996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0.12918620689655172</v>
      </c>
      <c r="C32" s="71"/>
    </row>
    <row r="33" spans="1:3" ht="12.75">
      <c r="A33" t="s">
        <v>23</v>
      </c>
      <c r="B33" s="13">
        <f>B25/B2</f>
        <v>0.0748</v>
      </c>
      <c r="C33" s="71"/>
    </row>
    <row r="34" spans="1:3" ht="12.75">
      <c r="A34" t="s">
        <v>27</v>
      </c>
      <c r="B34" s="13">
        <f>B27/B2</f>
        <v>0.2039862068965517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3" t="s">
        <v>30</v>
      </c>
    </row>
    <row r="2" spans="1:3" ht="12.75">
      <c r="A2" t="s">
        <v>29</v>
      </c>
      <c r="B2" s="9">
        <v>18</v>
      </c>
      <c r="C2" s="71"/>
    </row>
    <row r="3" spans="1:3" ht="12.75">
      <c r="A3" t="s">
        <v>151</v>
      </c>
      <c r="B3" s="12">
        <v>11.63</v>
      </c>
      <c r="C3" s="71"/>
    </row>
    <row r="4" spans="1:3" ht="12.75">
      <c r="A4" t="s">
        <v>28</v>
      </c>
      <c r="B4" s="2">
        <f>B2*B3</f>
        <v>209.34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16.2</v>
      </c>
      <c r="C7" s="71"/>
    </row>
    <row r="8" spans="1:3" ht="12.75">
      <c r="A8" s="1" t="s">
        <v>9</v>
      </c>
      <c r="B8" s="11">
        <v>19.8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23.28</v>
      </c>
      <c r="C11" s="71"/>
    </row>
    <row r="12" spans="1:3" ht="12.75">
      <c r="A12" s="1" t="s">
        <v>11</v>
      </c>
      <c r="B12" s="11">
        <v>7.4</v>
      </c>
      <c r="C12" s="71"/>
    </row>
    <row r="13" spans="1:3" ht="12.75">
      <c r="A13" s="1" t="s">
        <v>13</v>
      </c>
      <c r="B13" s="11">
        <v>15.94</v>
      </c>
      <c r="C13" s="71"/>
    </row>
    <row r="14" spans="1:3" ht="12.75">
      <c r="A14" s="1" t="s">
        <v>14</v>
      </c>
      <c r="B14" s="11">
        <v>19.32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2.2</v>
      </c>
      <c r="C17" s="71"/>
    </row>
    <row r="18" spans="1:3" ht="12.75">
      <c r="A18" t="s">
        <v>2</v>
      </c>
      <c r="B18" s="2">
        <f>SUM(B7:B17)</f>
        <v>105.64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</v>
      </c>
      <c r="C21" s="71"/>
    </row>
    <row r="22" spans="1:3" ht="12.75">
      <c r="A22" s="1" t="s">
        <v>19</v>
      </c>
      <c r="B22" s="7">
        <v>21.98</v>
      </c>
      <c r="C22" s="71"/>
    </row>
    <row r="23" spans="1:3" ht="12.75">
      <c r="A23" s="1" t="s">
        <v>20</v>
      </c>
      <c r="B23" s="7">
        <v>13.56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109.94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215.57999999999998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-6.239999999999981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5.868888888888889</v>
      </c>
      <c r="C32" s="71"/>
    </row>
    <row r="33" spans="1:3" ht="12.75">
      <c r="A33" t="s">
        <v>23</v>
      </c>
      <c r="B33" s="2">
        <f>B25/B2</f>
        <v>6.107777777777778</v>
      </c>
      <c r="C33" s="71"/>
    </row>
    <row r="34" spans="1:3" ht="12.75">
      <c r="A34" t="s">
        <v>27</v>
      </c>
      <c r="B34" s="2">
        <f>B27/B2</f>
        <v>11.976666666666667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3" t="s">
        <v>30</v>
      </c>
    </row>
    <row r="2" spans="1:3" ht="12.75">
      <c r="A2" t="s">
        <v>29</v>
      </c>
      <c r="B2" s="9">
        <v>35</v>
      </c>
      <c r="C2" s="71"/>
    </row>
    <row r="3" spans="1:3" ht="12.75">
      <c r="A3" t="s">
        <v>151</v>
      </c>
      <c r="B3" s="12">
        <v>6.3</v>
      </c>
      <c r="C3" s="71" t="s">
        <v>164</v>
      </c>
    </row>
    <row r="4" spans="1:3" ht="12.75">
      <c r="A4" t="s">
        <v>28</v>
      </c>
      <c r="B4" s="2">
        <f>B2*B3</f>
        <v>220.5</v>
      </c>
      <c r="C4" s="71" t="s">
        <v>165</v>
      </c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38.25</v>
      </c>
      <c r="C7" s="71" t="s">
        <v>166</v>
      </c>
    </row>
    <row r="8" spans="1:3" ht="12.75">
      <c r="A8" s="1" t="s">
        <v>9</v>
      </c>
      <c r="B8" s="11">
        <v>28</v>
      </c>
      <c r="C8" s="71"/>
    </row>
    <row r="9" spans="1:3" ht="12.75">
      <c r="A9" s="1" t="s">
        <v>24</v>
      </c>
      <c r="B9" s="11">
        <v>1.5</v>
      </c>
      <c r="C9" s="71" t="s">
        <v>145</v>
      </c>
    </row>
    <row r="10" spans="1:3" ht="12.75">
      <c r="A10" s="1" t="s">
        <v>10</v>
      </c>
      <c r="B10" s="11">
        <v>0</v>
      </c>
      <c r="C10" s="71" t="s">
        <v>156</v>
      </c>
    </row>
    <row r="11" spans="1:3" ht="12.75">
      <c r="A11" s="1" t="s">
        <v>12</v>
      </c>
      <c r="B11" s="11">
        <v>10.2</v>
      </c>
      <c r="C11" s="71"/>
    </row>
    <row r="12" spans="1:3" ht="12.75">
      <c r="A12" s="1" t="s">
        <v>11</v>
      </c>
      <c r="B12" s="11">
        <v>9.7</v>
      </c>
      <c r="C12" s="71"/>
    </row>
    <row r="13" spans="1:3" ht="12.75">
      <c r="A13" s="1" t="s">
        <v>13</v>
      </c>
      <c r="B13" s="11">
        <v>16.8</v>
      </c>
      <c r="C13" s="71"/>
    </row>
    <row r="14" spans="1:3" ht="12.75">
      <c r="A14" s="1" t="s">
        <v>14</v>
      </c>
      <c r="B14" s="11">
        <v>20.37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9.25</v>
      </c>
      <c r="C16" s="71" t="s">
        <v>146</v>
      </c>
    </row>
    <row r="17" spans="1:3" ht="12.75">
      <c r="A17" s="1" t="s">
        <v>17</v>
      </c>
      <c r="B17" s="12">
        <v>2.85</v>
      </c>
      <c r="C17" s="71"/>
    </row>
    <row r="18" spans="1:3" ht="12.75">
      <c r="A18" t="s">
        <v>2</v>
      </c>
      <c r="B18" s="2">
        <f>SUM(B7:B17)</f>
        <v>136.92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7.57</v>
      </c>
      <c r="C21" s="71"/>
    </row>
    <row r="22" spans="1:3" ht="12.75">
      <c r="A22" s="1" t="s">
        <v>19</v>
      </c>
      <c r="B22" s="7">
        <v>23.86</v>
      </c>
      <c r="C22" s="71"/>
    </row>
    <row r="23" spans="1:3" ht="12.75">
      <c r="A23" s="1" t="s">
        <v>20</v>
      </c>
      <c r="B23" s="7">
        <v>13.57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112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248.92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-28.419999999999987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3.9119999999999995</v>
      </c>
      <c r="C32" s="71"/>
    </row>
    <row r="33" spans="1:3" ht="12.75">
      <c r="A33" t="s">
        <v>23</v>
      </c>
      <c r="B33" s="2">
        <f>B25/B2</f>
        <v>3.2</v>
      </c>
      <c r="C33" s="71"/>
    </row>
    <row r="34" spans="1:3" ht="12.75">
      <c r="A34" t="s">
        <v>27</v>
      </c>
      <c r="B34" s="2">
        <f>B27/B2</f>
        <v>7.111999999999999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3" t="s">
        <v>30</v>
      </c>
    </row>
    <row r="2" spans="1:3" ht="12.75">
      <c r="A2" t="s">
        <v>29</v>
      </c>
      <c r="B2" s="9">
        <v>65</v>
      </c>
      <c r="C2" s="71"/>
    </row>
    <row r="3" spans="1:3" ht="12.75">
      <c r="A3" t="s">
        <v>151</v>
      </c>
      <c r="B3" s="10">
        <v>2.46</v>
      </c>
      <c r="C3" s="71"/>
    </row>
    <row r="4" spans="1:3" ht="12.75">
      <c r="A4" t="s">
        <v>28</v>
      </c>
      <c r="B4">
        <f>B2*B3</f>
        <v>159.9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</v>
      </c>
      <c r="C7" s="71"/>
    </row>
    <row r="8" spans="1:3" ht="12.75">
      <c r="A8" s="1" t="s">
        <v>9</v>
      </c>
      <c r="B8" s="11">
        <v>5.25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47.37</v>
      </c>
      <c r="C11" s="71"/>
    </row>
    <row r="12" spans="1:3" ht="12.75">
      <c r="A12" s="1" t="s">
        <v>11</v>
      </c>
      <c r="B12" s="11">
        <v>8</v>
      </c>
      <c r="C12" s="71"/>
    </row>
    <row r="13" spans="1:3" ht="12.75">
      <c r="A13" s="1" t="s">
        <v>13</v>
      </c>
      <c r="B13" s="11">
        <v>18.66</v>
      </c>
      <c r="C13" s="71"/>
    </row>
    <row r="14" spans="1:3" ht="12.75">
      <c r="A14" s="1" t="s">
        <v>14</v>
      </c>
      <c r="B14" s="11">
        <v>19.95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2.4</v>
      </c>
      <c r="C17" s="71"/>
    </row>
    <row r="18" spans="1:3" ht="12.75">
      <c r="A18" t="s">
        <v>2</v>
      </c>
      <c r="B18" s="2">
        <f>SUM(B7:B17)</f>
        <v>115.13000000000001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8.03</v>
      </c>
      <c r="C21" s="71"/>
    </row>
    <row r="22" spans="1:3" ht="12.75">
      <c r="A22" s="1" t="s">
        <v>19</v>
      </c>
      <c r="B22" s="7">
        <v>23.74</v>
      </c>
      <c r="C22" s="71"/>
    </row>
    <row r="23" spans="1:3" ht="12.75">
      <c r="A23" s="1" t="s">
        <v>20</v>
      </c>
      <c r="B23" s="7">
        <v>14.1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112.87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228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-68.1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1.7712307692307694</v>
      </c>
      <c r="C32" s="71"/>
    </row>
    <row r="33" spans="1:3" ht="12.75">
      <c r="A33" t="s">
        <v>23</v>
      </c>
      <c r="B33" s="2">
        <f>B25/B2</f>
        <v>1.7364615384615385</v>
      </c>
      <c r="C33" s="71"/>
    </row>
    <row r="34" spans="1:3" ht="12.75">
      <c r="A34" t="s">
        <v>27</v>
      </c>
      <c r="B34" s="2">
        <f>B27/B2</f>
        <v>3.5076923076923077</v>
      </c>
      <c r="C34" s="71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3" t="s">
        <v>30</v>
      </c>
    </row>
    <row r="2" spans="1:3" ht="12.75">
      <c r="A2" t="s">
        <v>29</v>
      </c>
      <c r="B2" s="9">
        <v>850</v>
      </c>
      <c r="C2" s="71"/>
    </row>
    <row r="3" spans="1:3" ht="12.75">
      <c r="A3" t="s">
        <v>151</v>
      </c>
      <c r="B3" s="10">
        <v>0.294</v>
      </c>
      <c r="C3" s="71"/>
    </row>
    <row r="4" spans="1:3" ht="12.75">
      <c r="A4" t="s">
        <v>28</v>
      </c>
      <c r="B4" s="2">
        <f>B2*B3</f>
        <v>249.89999999999998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20.4</v>
      </c>
      <c r="C7" s="71"/>
    </row>
    <row r="8" spans="1:3" ht="12.75">
      <c r="A8" s="1" t="s">
        <v>9</v>
      </c>
      <c r="B8" s="11">
        <v>13.7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6</v>
      </c>
      <c r="C10" s="71" t="s">
        <v>142</v>
      </c>
    </row>
    <row r="11" spans="1:3" ht="12.75">
      <c r="A11" s="1" t="s">
        <v>12</v>
      </c>
      <c r="B11" s="11">
        <v>27.01</v>
      </c>
      <c r="C11" s="71"/>
    </row>
    <row r="12" spans="1:3" ht="12.75">
      <c r="A12" s="1" t="s">
        <v>11</v>
      </c>
      <c r="B12" s="11">
        <v>0</v>
      </c>
      <c r="C12" s="71" t="s">
        <v>149</v>
      </c>
    </row>
    <row r="13" spans="1:3" ht="12.75">
      <c r="A13" s="1" t="s">
        <v>13</v>
      </c>
      <c r="B13" s="11">
        <v>14.73</v>
      </c>
      <c r="C13" s="71"/>
    </row>
    <row r="14" spans="1:3" ht="12.75">
      <c r="A14" s="1" t="s">
        <v>14</v>
      </c>
      <c r="B14" s="11">
        <v>18.27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2.16</v>
      </c>
      <c r="C17" s="71"/>
    </row>
    <row r="18" spans="1:3" ht="12.75">
      <c r="A18" t="s">
        <v>2</v>
      </c>
      <c r="B18" s="2">
        <f>SUM(B7:B17)</f>
        <v>103.77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7.09</v>
      </c>
      <c r="C21" s="71"/>
    </row>
    <row r="22" spans="1:3" ht="12.75">
      <c r="A22" s="1" t="s">
        <v>19</v>
      </c>
      <c r="B22" s="7">
        <v>20.97</v>
      </c>
      <c r="C22" s="71"/>
    </row>
    <row r="23" spans="1:3" ht="12.75">
      <c r="A23" s="1" t="s">
        <v>20</v>
      </c>
      <c r="B23" s="7">
        <v>12.64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107.7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211.47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38.42999999999998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0.12208235294117646</v>
      </c>
      <c r="C32" s="71"/>
    </row>
    <row r="33" spans="1:3" ht="12.75">
      <c r="A33" t="s">
        <v>23</v>
      </c>
      <c r="B33" s="13">
        <f>B25/B2</f>
        <v>0.12670588235294117</v>
      </c>
      <c r="C33" s="71"/>
    </row>
    <row r="34" spans="1:3" ht="12.75">
      <c r="A34" t="s">
        <v>27</v>
      </c>
      <c r="B34" s="13">
        <f>B27/B2</f>
        <v>0.24878823529411764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3" t="s">
        <v>30</v>
      </c>
    </row>
    <row r="2" spans="1:3" ht="12.75">
      <c r="A2" t="s">
        <v>29</v>
      </c>
      <c r="B2" s="9">
        <v>950</v>
      </c>
      <c r="C2" s="71"/>
    </row>
    <row r="3" spans="1:3" ht="12.75">
      <c r="A3" t="s">
        <v>151</v>
      </c>
      <c r="B3" s="10">
        <v>0.244</v>
      </c>
      <c r="C3" s="71"/>
    </row>
    <row r="4" spans="1:3" ht="12.75">
      <c r="A4" t="s">
        <v>28</v>
      </c>
      <c r="B4" s="2">
        <f>B2*B3</f>
        <v>231.79999999999998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31</v>
      </c>
      <c r="C7" s="71"/>
    </row>
    <row r="8" spans="1:3" ht="12.75">
      <c r="A8" s="1" t="s">
        <v>9</v>
      </c>
      <c r="B8" s="11">
        <v>11.5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18.45</v>
      </c>
      <c r="C11" s="71"/>
    </row>
    <row r="12" spans="1:3" ht="12.75">
      <c r="A12" s="1" t="s">
        <v>11</v>
      </c>
      <c r="B12" s="11">
        <v>10</v>
      </c>
      <c r="C12" s="71"/>
    </row>
    <row r="13" spans="1:3" ht="12.75">
      <c r="A13" s="1" t="s">
        <v>13</v>
      </c>
      <c r="B13" s="11">
        <v>14.97</v>
      </c>
      <c r="C13" s="71"/>
    </row>
    <row r="14" spans="1:3" ht="12.75">
      <c r="A14" s="1" t="s">
        <v>14</v>
      </c>
      <c r="B14" s="11">
        <v>18.38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2.25</v>
      </c>
      <c r="C17" s="71"/>
    </row>
    <row r="18" spans="1:3" ht="12.75">
      <c r="A18" t="s">
        <v>2</v>
      </c>
      <c r="B18" s="2">
        <f>SUM(B7:B17)</f>
        <v>108.05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7.18</v>
      </c>
      <c r="C21" s="71"/>
    </row>
    <row r="22" spans="1:3" ht="12.75">
      <c r="A22" s="1" t="s">
        <v>19</v>
      </c>
      <c r="B22" s="7">
        <v>21.18</v>
      </c>
      <c r="C22" s="71"/>
    </row>
    <row r="23" spans="1:3" ht="12.75">
      <c r="A23" s="1" t="s">
        <v>20</v>
      </c>
      <c r="B23" s="7">
        <v>12.75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108.11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216.16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15.639999999999986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0.11373684210526315</v>
      </c>
      <c r="C32" s="71"/>
    </row>
    <row r="33" spans="1:3" ht="12.75">
      <c r="A33" t="s">
        <v>23</v>
      </c>
      <c r="B33" s="13">
        <f>B25/B2</f>
        <v>0.1138</v>
      </c>
      <c r="C33" s="71"/>
    </row>
    <row r="34" spans="1:3" ht="12.75">
      <c r="A34" t="s">
        <v>27</v>
      </c>
      <c r="B34" s="13">
        <f>B27/B2</f>
        <v>0.22753684210526315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3" t="s">
        <v>30</v>
      </c>
    </row>
    <row r="2" spans="1:3" ht="12.75">
      <c r="A2" t="s">
        <v>29</v>
      </c>
      <c r="B2" s="9">
        <v>1700</v>
      </c>
      <c r="C2" s="71"/>
    </row>
    <row r="3" spans="1:3" ht="12.75">
      <c r="A3" t="s">
        <v>151</v>
      </c>
      <c r="B3" s="10">
        <v>0.075</v>
      </c>
      <c r="C3" s="71"/>
    </row>
    <row r="4" spans="1:3" ht="12.75">
      <c r="A4" t="s">
        <v>28</v>
      </c>
      <c r="B4" s="2">
        <f>B2*B3</f>
        <v>127.5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7.5</v>
      </c>
      <c r="C7" s="71"/>
    </row>
    <row r="8" spans="1:3" ht="12.75">
      <c r="A8" s="1" t="s">
        <v>9</v>
      </c>
      <c r="B8" s="11">
        <v>3.25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28.66</v>
      </c>
      <c r="C11" s="71"/>
    </row>
    <row r="12" spans="1:3" ht="12.75">
      <c r="A12" s="1" t="s">
        <v>11</v>
      </c>
      <c r="B12" s="11">
        <v>0</v>
      </c>
      <c r="C12" s="71"/>
    </row>
    <row r="13" spans="1:3" ht="12.75">
      <c r="A13" s="1" t="s">
        <v>13</v>
      </c>
      <c r="B13" s="11">
        <v>16.74</v>
      </c>
      <c r="C13" s="71"/>
    </row>
    <row r="14" spans="1:3" ht="12.75">
      <c r="A14" s="1" t="s">
        <v>14</v>
      </c>
      <c r="B14" s="11">
        <v>19.11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1.63</v>
      </c>
      <c r="C17" s="71"/>
    </row>
    <row r="18" spans="1:3" ht="12.75">
      <c r="A18" t="s">
        <v>2</v>
      </c>
      <c r="B18" s="2">
        <f>SUM(B7:B17)</f>
        <v>78.38999999999999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7.48</v>
      </c>
      <c r="C21" s="71"/>
    </row>
    <row r="22" spans="1:3" ht="12.75">
      <c r="A22" s="1" t="s">
        <v>19</v>
      </c>
      <c r="B22" s="7">
        <v>22.23</v>
      </c>
      <c r="C22" s="71"/>
    </row>
    <row r="23" spans="1:3" ht="12.75">
      <c r="A23" s="1" t="s">
        <v>20</v>
      </c>
      <c r="B23" s="7">
        <v>13.31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110.02000000000001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188.41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-60.91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13">
        <f>B18/B2</f>
        <v>0.046111764705882345</v>
      </c>
      <c r="C32" s="71"/>
    </row>
    <row r="33" spans="1:3" ht="12.75">
      <c r="A33" t="s">
        <v>23</v>
      </c>
      <c r="B33" s="13">
        <f>B25/B2</f>
        <v>0.06471764705882353</v>
      </c>
      <c r="C33" s="71"/>
    </row>
    <row r="34" spans="1:3" ht="12.75">
      <c r="A34" t="s">
        <v>27</v>
      </c>
      <c r="B34" s="13">
        <f>B27/B2</f>
        <v>0.11082941176470588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3" t="s">
        <v>30</v>
      </c>
    </row>
    <row r="2" spans="1:3" ht="12.75">
      <c r="A2" t="s">
        <v>29</v>
      </c>
      <c r="B2" s="9">
        <v>50</v>
      </c>
      <c r="C2" s="71"/>
    </row>
    <row r="3" spans="1:3" ht="12.75">
      <c r="A3" t="s">
        <v>151</v>
      </c>
      <c r="B3" s="10">
        <v>5.56</v>
      </c>
      <c r="C3" s="71"/>
    </row>
    <row r="4" spans="1:3" ht="12.75">
      <c r="A4" t="s">
        <v>28</v>
      </c>
      <c r="B4">
        <f>B2*B3</f>
        <v>278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12.6</v>
      </c>
      <c r="C7" s="71"/>
    </row>
    <row r="8" spans="1:3" ht="12.75">
      <c r="A8" s="1" t="s">
        <v>9</v>
      </c>
      <c r="B8" s="11">
        <v>23.9</v>
      </c>
      <c r="C8" s="71"/>
    </row>
    <row r="9" spans="1:3" ht="12.75">
      <c r="A9" s="1" t="s">
        <v>24</v>
      </c>
      <c r="B9" s="11">
        <v>9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75.22</v>
      </c>
      <c r="C11" s="71"/>
    </row>
    <row r="12" spans="1:3" ht="12.75">
      <c r="A12" s="1" t="s">
        <v>11</v>
      </c>
      <c r="B12" s="11">
        <v>13.7</v>
      </c>
      <c r="C12" s="71"/>
    </row>
    <row r="13" spans="1:3" ht="12.75">
      <c r="A13" s="1" t="s">
        <v>13</v>
      </c>
      <c r="B13" s="11">
        <v>14.38</v>
      </c>
      <c r="C13" s="71"/>
    </row>
    <row r="14" spans="1:3" ht="12.75">
      <c r="A14" s="1" t="s">
        <v>14</v>
      </c>
      <c r="B14" s="11">
        <v>17.12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3.69</v>
      </c>
      <c r="C17" s="71"/>
    </row>
    <row r="18" spans="1:3" ht="12.75">
      <c r="A18" t="s">
        <v>2</v>
      </c>
      <c r="B18" s="2">
        <f>SUM(B7:B17)</f>
        <v>177.10999999999999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6.93</v>
      </c>
      <c r="C21" s="71"/>
    </row>
    <row r="22" spans="1:3" ht="12.75">
      <c r="A22" s="1" t="s">
        <v>19</v>
      </c>
      <c r="B22" s="7">
        <v>19.84</v>
      </c>
      <c r="C22" s="71"/>
    </row>
    <row r="23" spans="1:3" ht="12.75">
      <c r="A23" s="1" t="s">
        <v>20</v>
      </c>
      <c r="B23" s="7">
        <v>10.93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104.7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281.81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-3.8100000000000023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3.5422</v>
      </c>
      <c r="C32" s="71"/>
    </row>
    <row r="33" spans="1:3" ht="12.75">
      <c r="A33" t="s">
        <v>23</v>
      </c>
      <c r="B33" s="2">
        <f>B25/B2</f>
        <v>2.094</v>
      </c>
      <c r="C33" s="71"/>
    </row>
    <row r="34" spans="1:3" ht="12.75">
      <c r="A34" t="s">
        <v>27</v>
      </c>
      <c r="B34" s="2">
        <f>B27/B2</f>
        <v>5.6362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3" t="s">
        <v>30</v>
      </c>
    </row>
    <row r="2" spans="1:3" ht="12.75">
      <c r="A2" t="s">
        <v>29</v>
      </c>
      <c r="B2" s="9">
        <v>44</v>
      </c>
      <c r="C2" s="71"/>
    </row>
    <row r="3" spans="1:3" ht="12.75">
      <c r="A3" t="s">
        <v>151</v>
      </c>
      <c r="B3" s="10">
        <v>6.38</v>
      </c>
      <c r="C3" s="71"/>
    </row>
    <row r="4" spans="1:3" ht="12.75">
      <c r="A4" t="s">
        <v>28</v>
      </c>
      <c r="B4" s="2">
        <f>B2*B3</f>
        <v>280.71999999999997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11.4</v>
      </c>
      <c r="C7" s="71"/>
    </row>
    <row r="8" spans="1:3" ht="12.75">
      <c r="A8" s="1" t="s">
        <v>9</v>
      </c>
      <c r="B8" s="11">
        <v>6.5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64.37</v>
      </c>
      <c r="C11" s="71"/>
    </row>
    <row r="12" spans="1:3" ht="12.75">
      <c r="A12" s="1" t="s">
        <v>11</v>
      </c>
      <c r="B12" s="11">
        <v>12.3</v>
      </c>
      <c r="C12" s="71"/>
    </row>
    <row r="13" spans="1:3" ht="12.75">
      <c r="A13" s="1" t="s">
        <v>13</v>
      </c>
      <c r="B13" s="11">
        <v>14.08</v>
      </c>
      <c r="C13" s="71"/>
    </row>
    <row r="14" spans="1:3" ht="12.75">
      <c r="A14" s="1" t="s">
        <v>14</v>
      </c>
      <c r="B14" s="11">
        <v>16.7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7.5</v>
      </c>
      <c r="C16" s="71"/>
    </row>
    <row r="17" spans="1:3" ht="12.75">
      <c r="A17" s="1" t="s">
        <v>17</v>
      </c>
      <c r="B17" s="12">
        <v>2.82</v>
      </c>
      <c r="C17" s="71"/>
    </row>
    <row r="18" spans="1:3" ht="12.75">
      <c r="A18" t="s">
        <v>2</v>
      </c>
      <c r="B18" s="2">
        <f>SUM(B7:B17)</f>
        <v>135.67000000000002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6.86</v>
      </c>
      <c r="C21" s="71"/>
    </row>
    <row r="22" spans="1:3" ht="12.75">
      <c r="A22" s="1" t="s">
        <v>19</v>
      </c>
      <c r="B22" s="7">
        <v>19.59</v>
      </c>
      <c r="C22" s="71"/>
    </row>
    <row r="23" spans="1:3" ht="12.75">
      <c r="A23" s="1" t="s">
        <v>20</v>
      </c>
      <c r="B23" s="7">
        <v>10.91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104.36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240.03000000000003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40.68999999999994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3.0834090909090914</v>
      </c>
      <c r="C32" s="71"/>
    </row>
    <row r="33" spans="1:3" ht="12.75">
      <c r="A33" t="s">
        <v>23</v>
      </c>
      <c r="B33" s="2">
        <f>B25/B2</f>
        <v>2.3718181818181816</v>
      </c>
      <c r="C33" s="71"/>
    </row>
    <row r="34" spans="1:3" ht="12.75">
      <c r="A34" t="s">
        <v>27</v>
      </c>
      <c r="B34" s="2">
        <f>B27/B2</f>
        <v>5.4552272727272735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8" ht="12.75">
      <c r="A1" s="45"/>
      <c r="B1" s="46" t="s">
        <v>150</v>
      </c>
      <c r="C1" s="46" t="s">
        <v>67</v>
      </c>
      <c r="D1" s="46" t="s">
        <v>119</v>
      </c>
      <c r="E1" s="69" t="s">
        <v>75</v>
      </c>
      <c r="F1" s="46" t="s">
        <v>79</v>
      </c>
      <c r="G1" s="46" t="s">
        <v>80</v>
      </c>
      <c r="H1" s="47" t="s">
        <v>70</v>
      </c>
    </row>
    <row r="2" spans="1:8" ht="12.75">
      <c r="A2" s="48" t="s">
        <v>65</v>
      </c>
      <c r="B2" s="15" t="s">
        <v>66</v>
      </c>
      <c r="C2" s="15" t="s">
        <v>68</v>
      </c>
      <c r="D2" s="41" t="s">
        <v>120</v>
      </c>
      <c r="E2" s="70" t="s">
        <v>76</v>
      </c>
      <c r="F2" s="15" t="s">
        <v>76</v>
      </c>
      <c r="G2" s="15" t="s">
        <v>76</v>
      </c>
      <c r="H2" s="49" t="s">
        <v>69</v>
      </c>
    </row>
    <row r="3" spans="1:8" ht="12.75">
      <c r="A3" s="50" t="s">
        <v>51</v>
      </c>
      <c r="B3" s="42">
        <f>HRSW!B4</f>
        <v>290.88</v>
      </c>
      <c r="C3" s="42">
        <f>HRSW!B18</f>
        <v>171.85999999999999</v>
      </c>
      <c r="D3" s="16">
        <f>B3-C3</f>
        <v>119.02000000000001</v>
      </c>
      <c r="E3" s="18">
        <v>800</v>
      </c>
      <c r="F3" s="19">
        <f aca="true" t="shared" si="0" ref="F3:F19">B3*E3</f>
        <v>232704</v>
      </c>
      <c r="G3" s="19">
        <f aca="true" t="shared" si="1" ref="G3:G19">E3*C3</f>
        <v>137488</v>
      </c>
      <c r="H3" s="29">
        <f>F3-G3</f>
        <v>95216</v>
      </c>
    </row>
    <row r="4" spans="1:8" ht="12.75">
      <c r="A4" s="50" t="s">
        <v>52</v>
      </c>
      <c r="B4" s="42">
        <f>Durum!B4</f>
        <v>267.9</v>
      </c>
      <c r="C4" s="42">
        <f>Durum!B18</f>
        <v>167.21</v>
      </c>
      <c r="D4" s="16">
        <f aca="true" t="shared" si="2" ref="D4:D19">B4-C4</f>
        <v>100.68999999999997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0" t="s">
        <v>53</v>
      </c>
      <c r="B5" s="42">
        <f>Barley!B4</f>
        <v>306.90000000000003</v>
      </c>
      <c r="C5" s="42">
        <f>Barley!B18</f>
        <v>152.78000000000003</v>
      </c>
      <c r="D5" s="16">
        <f t="shared" si="2"/>
        <v>154.12</v>
      </c>
      <c r="E5" s="18">
        <v>400</v>
      </c>
      <c r="F5" s="19">
        <f t="shared" si="0"/>
        <v>122760.00000000001</v>
      </c>
      <c r="G5" s="19">
        <f t="shared" si="1"/>
        <v>61112.000000000015</v>
      </c>
      <c r="H5" s="29">
        <f t="shared" si="3"/>
        <v>61648</v>
      </c>
    </row>
    <row r="6" spans="1:8" ht="12.75">
      <c r="A6" s="50" t="s">
        <v>26</v>
      </c>
      <c r="B6" s="42">
        <f>Corn!B4</f>
        <v>406</v>
      </c>
      <c r="C6" s="42">
        <f>Corn!B18</f>
        <v>312.89</v>
      </c>
      <c r="D6" s="16">
        <f t="shared" si="2"/>
        <v>93.11000000000001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50" t="s">
        <v>25</v>
      </c>
      <c r="B7" s="42">
        <f>Soyb!B4</f>
        <v>279</v>
      </c>
      <c r="C7" s="42">
        <f>Soyb!B18</f>
        <v>157.26999999999998</v>
      </c>
      <c r="D7" s="16">
        <f t="shared" si="2"/>
        <v>121.73000000000002</v>
      </c>
      <c r="E7" s="18">
        <v>1000</v>
      </c>
      <c r="F7" s="19">
        <f t="shared" si="0"/>
        <v>279000</v>
      </c>
      <c r="G7" s="19">
        <f t="shared" si="1"/>
        <v>157269.99999999997</v>
      </c>
      <c r="H7" s="29">
        <f t="shared" si="3"/>
        <v>121730.00000000003</v>
      </c>
    </row>
    <row r="8" spans="1:8" ht="12.75">
      <c r="A8" s="50" t="s">
        <v>84</v>
      </c>
      <c r="B8" s="42">
        <f>Drybean!B4</f>
        <v>390</v>
      </c>
      <c r="C8" s="42">
        <f>Drybean!B18</f>
        <v>229.53</v>
      </c>
      <c r="D8" s="16">
        <f t="shared" si="2"/>
        <v>160.47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0" t="s">
        <v>54</v>
      </c>
      <c r="B9" s="42">
        <f>Oil_SF!B4</f>
        <v>255.6</v>
      </c>
      <c r="C9" s="42">
        <f>Oil_SF!B18</f>
        <v>167.74</v>
      </c>
      <c r="D9" s="16">
        <f t="shared" si="2"/>
        <v>87.85999999999999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0" t="s">
        <v>55</v>
      </c>
      <c r="B10" s="42">
        <f>Conf_SF!B4</f>
        <v>316.25</v>
      </c>
      <c r="C10" s="42">
        <f>Conf_SF!B18</f>
        <v>195.73</v>
      </c>
      <c r="D10" s="16">
        <f t="shared" si="2"/>
        <v>120.52000000000001</v>
      </c>
      <c r="E10" s="18">
        <v>0</v>
      </c>
      <c r="F10" s="19">
        <f t="shared" si="0"/>
        <v>0</v>
      </c>
      <c r="G10" s="19">
        <f t="shared" si="1"/>
        <v>0</v>
      </c>
      <c r="H10" s="29">
        <f t="shared" si="3"/>
        <v>0</v>
      </c>
    </row>
    <row r="11" spans="1:8" ht="12.75">
      <c r="A11" s="50" t="s">
        <v>56</v>
      </c>
      <c r="B11" s="42">
        <f>Canola!B4</f>
        <v>245.05</v>
      </c>
      <c r="C11" s="42">
        <f>Canola!B18</f>
        <v>187.32</v>
      </c>
      <c r="D11" s="16">
        <f t="shared" si="2"/>
        <v>57.73000000000002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0" t="s">
        <v>57</v>
      </c>
      <c r="B12" s="42">
        <f>Flax!B4</f>
        <v>209.34</v>
      </c>
      <c r="C12" s="42">
        <f>Flax!B18</f>
        <v>105.64</v>
      </c>
      <c r="D12" s="16">
        <f t="shared" si="2"/>
        <v>103.7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0" t="s">
        <v>60</v>
      </c>
      <c r="B13" s="42">
        <f>Peas!B4</f>
        <v>220.5</v>
      </c>
      <c r="C13" s="42">
        <f>Peas!B18</f>
        <v>136.92</v>
      </c>
      <c r="D13" s="16">
        <f t="shared" si="2"/>
        <v>83.58000000000001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0" t="s">
        <v>61</v>
      </c>
      <c r="B14" s="42">
        <f>Oats!B4</f>
        <v>159.9</v>
      </c>
      <c r="C14" s="42">
        <f>Oats!B18</f>
        <v>115.13000000000001</v>
      </c>
      <c r="D14" s="16">
        <f t="shared" si="2"/>
        <v>44.769999999999996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0" t="s">
        <v>58</v>
      </c>
      <c r="B15" s="42">
        <f>Mustard!B4</f>
        <v>249.89999999999998</v>
      </c>
      <c r="C15" s="42">
        <f>Mustard!B18</f>
        <v>103.77</v>
      </c>
      <c r="D15" s="16">
        <f t="shared" si="2"/>
        <v>146.13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0" t="s">
        <v>59</v>
      </c>
      <c r="B16" s="42">
        <f>Buckwht!B4</f>
        <v>231.79999999999998</v>
      </c>
      <c r="C16" s="42">
        <f>Buckwht!B18</f>
        <v>108.05</v>
      </c>
      <c r="D16" s="16">
        <f t="shared" si="2"/>
        <v>123.74999999999999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0" t="s">
        <v>62</v>
      </c>
      <c r="B17" s="42">
        <f>Millet!B4</f>
        <v>127.5</v>
      </c>
      <c r="C17" s="42">
        <f>Millet!B18</f>
        <v>78.38999999999999</v>
      </c>
      <c r="D17" s="16">
        <f t="shared" si="2"/>
        <v>49.110000000000014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0" t="s">
        <v>63</v>
      </c>
      <c r="B18" s="42">
        <f>'Wint.Wht'!B4</f>
        <v>278</v>
      </c>
      <c r="C18" s="42">
        <f>'Wint.Wht'!B18</f>
        <v>177.10999999999999</v>
      </c>
      <c r="D18" s="16">
        <f t="shared" si="2"/>
        <v>100.89000000000001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0" t="s">
        <v>64</v>
      </c>
      <c r="B19" s="42">
        <f>Rye!B4</f>
        <v>280.71999999999997</v>
      </c>
      <c r="C19" s="42">
        <f>Rye!B18</f>
        <v>135.67000000000002</v>
      </c>
      <c r="D19" s="16">
        <f t="shared" si="2"/>
        <v>145.04999999999995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81</v>
      </c>
      <c r="B20" s="14"/>
      <c r="C20" s="14"/>
      <c r="D20" s="14"/>
      <c r="E20" s="20">
        <f>SUM(E3:E19)</f>
        <v>2200</v>
      </c>
      <c r="F20" s="20">
        <f>SUM(F3:F19)</f>
        <v>634464</v>
      </c>
      <c r="G20" s="20">
        <f>SUM(G3:G19)</f>
        <v>355870</v>
      </c>
      <c r="H20" s="33">
        <f>SUM(H3:H19)</f>
        <v>278594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5" t="s">
        <v>50</v>
      </c>
      <c r="D22" s="85"/>
      <c r="E22" s="85"/>
      <c r="F22" s="3"/>
      <c r="G22" s="3"/>
      <c r="H22" s="3"/>
    </row>
    <row r="23" spans="1:8" ht="12.75">
      <c r="A23" s="51" t="s">
        <v>77</v>
      </c>
      <c r="B23" s="52"/>
      <c r="C23" s="52"/>
      <c r="D23" s="53"/>
      <c r="E23" s="52" t="s">
        <v>78</v>
      </c>
      <c r="F23" s="52"/>
      <c r="G23" s="52"/>
      <c r="H23" s="54"/>
    </row>
    <row r="24" spans="1:8" ht="12.75">
      <c r="A24" s="50" t="s">
        <v>28</v>
      </c>
      <c r="B24" s="4"/>
      <c r="C24" s="19">
        <f>F20</f>
        <v>634464</v>
      </c>
      <c r="D24" s="4"/>
      <c r="E24" s="4" t="s">
        <v>72</v>
      </c>
      <c r="F24" s="4"/>
      <c r="G24" s="55">
        <f>G20</f>
        <v>355870</v>
      </c>
      <c r="H24" s="56"/>
    </row>
    <row r="25" spans="1:8" ht="12.75">
      <c r="A25" s="86" t="s">
        <v>152</v>
      </c>
      <c r="B25" s="82"/>
      <c r="C25" s="61">
        <v>0</v>
      </c>
      <c r="D25" s="62" t="s">
        <v>74</v>
      </c>
      <c r="E25" s="82" t="s">
        <v>122</v>
      </c>
      <c r="F25" s="82"/>
      <c r="G25" s="61">
        <v>47900</v>
      </c>
      <c r="H25" s="63" t="s">
        <v>74</v>
      </c>
    </row>
    <row r="26" spans="1:11" ht="12.75">
      <c r="A26" s="83"/>
      <c r="B26" s="84"/>
      <c r="C26" s="61">
        <v>0</v>
      </c>
      <c r="D26" s="4"/>
      <c r="E26" s="82" t="s">
        <v>71</v>
      </c>
      <c r="F26" s="82"/>
      <c r="G26" s="61">
        <v>147400</v>
      </c>
      <c r="H26" s="58"/>
      <c r="K26" s="64"/>
    </row>
    <row r="27" spans="1:8" ht="12.75">
      <c r="A27" s="83"/>
      <c r="B27" s="84"/>
      <c r="C27" s="61">
        <v>0</v>
      </c>
      <c r="D27" s="4"/>
      <c r="E27" s="82" t="s">
        <v>123</v>
      </c>
      <c r="F27" s="82"/>
      <c r="G27" s="61">
        <v>0</v>
      </c>
      <c r="H27" s="58"/>
    </row>
    <row r="28" spans="1:8" ht="12.75">
      <c r="A28" s="83"/>
      <c r="B28" s="84"/>
      <c r="C28" s="61">
        <v>0</v>
      </c>
      <c r="D28" s="4"/>
      <c r="E28" s="82" t="s">
        <v>73</v>
      </c>
      <c r="F28" s="82"/>
      <c r="G28" s="61">
        <v>0</v>
      </c>
      <c r="H28" s="58"/>
    </row>
    <row r="29" spans="1:8" ht="12.75">
      <c r="A29" s="83"/>
      <c r="B29" s="84"/>
      <c r="C29" s="61">
        <v>0</v>
      </c>
      <c r="D29" s="4"/>
      <c r="E29" s="84" t="s">
        <v>169</v>
      </c>
      <c r="F29" s="84"/>
      <c r="G29" s="61">
        <v>0</v>
      </c>
      <c r="H29" s="58"/>
    </row>
    <row r="30" spans="1:8" ht="12.75">
      <c r="A30" s="83"/>
      <c r="B30" s="84"/>
      <c r="C30" s="61">
        <v>0</v>
      </c>
      <c r="D30" s="4"/>
      <c r="E30" s="84"/>
      <c r="F30" s="84"/>
      <c r="G30" s="61">
        <v>0</v>
      </c>
      <c r="H30" s="58"/>
    </row>
    <row r="31" spans="1:8" ht="12.75">
      <c r="A31" s="83" t="s">
        <v>83</v>
      </c>
      <c r="B31" s="84"/>
      <c r="C31" s="65">
        <v>0</v>
      </c>
      <c r="D31" s="57"/>
      <c r="E31" s="84" t="s">
        <v>82</v>
      </c>
      <c r="F31" s="84"/>
      <c r="G31" s="65">
        <v>13700</v>
      </c>
      <c r="H31" s="58"/>
    </row>
    <row r="32" spans="1:8" ht="12.75">
      <c r="A32" s="50" t="s">
        <v>70</v>
      </c>
      <c r="B32" s="4"/>
      <c r="C32" s="19">
        <f>SUM(C24:C31)</f>
        <v>634464</v>
      </c>
      <c r="D32" s="4"/>
      <c r="E32" s="4" t="s">
        <v>70</v>
      </c>
      <c r="F32" s="4"/>
      <c r="G32" s="27">
        <f>SUM(G24:G31)</f>
        <v>564870</v>
      </c>
      <c r="H32" s="56"/>
    </row>
    <row r="33" spans="1:8" ht="12.75">
      <c r="A33" s="59" t="s">
        <v>121</v>
      </c>
      <c r="B33" s="3"/>
      <c r="C33" s="3"/>
      <c r="D33" s="3"/>
      <c r="E33" s="3"/>
      <c r="F33" s="3"/>
      <c r="G33" s="66">
        <f>C32-G32</f>
        <v>69594</v>
      </c>
      <c r="H33" s="60"/>
    </row>
    <row r="34" ht="12.75">
      <c r="G34" s="6"/>
    </row>
    <row r="35" spans="1:8" ht="12.75">
      <c r="A35" s="17" t="s">
        <v>143</v>
      </c>
      <c r="B35" s="79"/>
      <c r="C35" s="79"/>
      <c r="D35" s="79"/>
      <c r="E35" s="79"/>
      <c r="F35" s="67" t="s">
        <v>133</v>
      </c>
      <c r="G35" s="80"/>
      <c r="H35" s="80"/>
    </row>
    <row r="36" spans="3:6" ht="12.75">
      <c r="C36" s="68"/>
      <c r="D36" s="68"/>
      <c r="E36" s="68"/>
      <c r="F36" s="68"/>
    </row>
    <row r="37" spans="1:12" ht="12.75">
      <c r="A37" t="s">
        <v>30</v>
      </c>
      <c r="B37" s="81" t="s">
        <v>134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124</v>
      </c>
    </row>
    <row r="41" spans="1:12" ht="12.75">
      <c r="A41" s="24" t="s">
        <v>85</v>
      </c>
      <c r="B41" s="25" t="s">
        <v>86</v>
      </c>
      <c r="C41" s="25" t="s">
        <v>87</v>
      </c>
      <c r="D41" s="25" t="s">
        <v>88</v>
      </c>
      <c r="E41" s="25" t="s">
        <v>89</v>
      </c>
      <c r="F41" s="25" t="s">
        <v>90</v>
      </c>
      <c r="G41" s="25" t="s">
        <v>91</v>
      </c>
      <c r="H41" s="25" t="s">
        <v>92</v>
      </c>
      <c r="I41" s="25" t="s">
        <v>93</v>
      </c>
      <c r="J41" s="25" t="s">
        <v>94</v>
      </c>
      <c r="K41" s="25" t="s">
        <v>95</v>
      </c>
      <c r="L41" s="26" t="s">
        <v>96</v>
      </c>
    </row>
    <row r="42" spans="1:12" ht="12.75">
      <c r="A42" s="50" t="s">
        <v>51</v>
      </c>
      <c r="B42" s="27">
        <f>$E3*HRSW!$B7</f>
        <v>15400</v>
      </c>
      <c r="C42" s="27">
        <f>$E3*HRSW!$B8</f>
        <v>17600</v>
      </c>
      <c r="D42" s="27">
        <f>$E3*HRSW!$B9</f>
        <v>4400</v>
      </c>
      <c r="E42" s="27">
        <f>$E3*HRSW!$B10</f>
        <v>0</v>
      </c>
      <c r="F42" s="27">
        <f>$E3*HRSW!$B11</f>
        <v>57279.99999999999</v>
      </c>
      <c r="G42" s="27">
        <f>$E3*HRSW!$B12</f>
        <v>10960</v>
      </c>
      <c r="H42" s="27">
        <f>$E3*HRSW!$B13</f>
        <v>13047.999999999998</v>
      </c>
      <c r="I42" s="27">
        <f>$E3*HRSW!$B14</f>
        <v>14736.000000000002</v>
      </c>
      <c r="J42" s="27">
        <f>$E3*HRSW!$B15</f>
        <v>0</v>
      </c>
      <c r="K42" s="27">
        <f>$E3*HRSW!$B16</f>
        <v>1200</v>
      </c>
      <c r="L42" s="28">
        <f>$E3*HRSW!$B17</f>
        <v>2864</v>
      </c>
    </row>
    <row r="43" spans="1:12" ht="12.75">
      <c r="A43" s="50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0" t="s">
        <v>53</v>
      </c>
      <c r="B44" s="19">
        <f>$E5*Barley!$B7</f>
        <v>6300</v>
      </c>
      <c r="C44" s="19">
        <f>$E5*Barley!$B8</f>
        <v>7680</v>
      </c>
      <c r="D44" s="19">
        <f>$E5*Barley!$B9</f>
        <v>2200</v>
      </c>
      <c r="E44" s="19">
        <f>$E5*Barley!$B10</f>
        <v>0</v>
      </c>
      <c r="F44" s="19">
        <f>$E5*Barley!$B11</f>
        <v>23556</v>
      </c>
      <c r="G44" s="19">
        <f>$E5*Barley!$B12</f>
        <v>5120</v>
      </c>
      <c r="H44" s="19">
        <f>$E5*Barley!$B13</f>
        <v>6916</v>
      </c>
      <c r="I44" s="19">
        <f>$E5*Barley!$B14</f>
        <v>7468.000000000001</v>
      </c>
      <c r="J44" s="19">
        <f>$E5*Barley!$B15</f>
        <v>0</v>
      </c>
      <c r="K44" s="19">
        <f>$E5*Barley!$B16</f>
        <v>600</v>
      </c>
      <c r="L44" s="29">
        <f>$E5*Barley!$B17</f>
        <v>1272</v>
      </c>
    </row>
    <row r="45" spans="1:12" ht="12.75">
      <c r="A45" s="50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29">
        <f>$E6*Corn!$B17</f>
        <v>0</v>
      </c>
    </row>
    <row r="46" spans="1:12" ht="12.75">
      <c r="A46" s="50" t="s">
        <v>25</v>
      </c>
      <c r="B46" s="19">
        <f>$E7*Soyb!$B7</f>
        <v>69250</v>
      </c>
      <c r="C46" s="19">
        <f>$E7*Soyb!$B8</f>
        <v>20000</v>
      </c>
      <c r="D46" s="19">
        <f>$E7*Soyb!$B9</f>
        <v>0</v>
      </c>
      <c r="E46" s="19">
        <f>$E7*Soyb!$B10</f>
        <v>7000</v>
      </c>
      <c r="F46" s="19">
        <f>$E7*Soyb!$B11</f>
        <v>7800</v>
      </c>
      <c r="G46" s="19">
        <f>$E7*Soyb!$B12</f>
        <v>12600</v>
      </c>
      <c r="H46" s="19">
        <f>$E7*Soyb!$B13</f>
        <v>14280</v>
      </c>
      <c r="I46" s="19">
        <f>$E7*Soyb!$B14</f>
        <v>18320</v>
      </c>
      <c r="J46" s="19">
        <f>$E7*Soyb!$B15</f>
        <v>0</v>
      </c>
      <c r="K46" s="19">
        <f>$E7*Soyb!$B16</f>
        <v>4750</v>
      </c>
      <c r="L46" s="29">
        <f>$E7*Soyb!$B17</f>
        <v>3270</v>
      </c>
    </row>
    <row r="47" spans="1:12" ht="12.75">
      <c r="A47" s="50" t="s">
        <v>84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0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0" t="s">
        <v>55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29">
        <f>$E10*Conf_SF!$B17</f>
        <v>0</v>
      </c>
    </row>
    <row r="50" spans="1:12" ht="12.75">
      <c r="A50" s="50" t="s">
        <v>56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0" t="s">
        <v>57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0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0" t="s">
        <v>61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0" t="s">
        <v>58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0" t="s">
        <v>59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0" t="s">
        <v>62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0" t="s">
        <v>63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0" t="s">
        <v>64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81</v>
      </c>
      <c r="B59" s="20">
        <f aca="true" t="shared" si="4" ref="B59:L59">SUM(B42:B58)</f>
        <v>90950</v>
      </c>
      <c r="C59" s="20">
        <f t="shared" si="4"/>
        <v>45280</v>
      </c>
      <c r="D59" s="20">
        <f t="shared" si="4"/>
        <v>6600</v>
      </c>
      <c r="E59" s="20">
        <f t="shared" si="4"/>
        <v>7000</v>
      </c>
      <c r="F59" s="20">
        <f t="shared" si="4"/>
        <v>88636</v>
      </c>
      <c r="G59" s="20">
        <f t="shared" si="4"/>
        <v>28680</v>
      </c>
      <c r="H59" s="20">
        <f t="shared" si="4"/>
        <v>34244</v>
      </c>
      <c r="I59" s="20">
        <f t="shared" si="4"/>
        <v>40524</v>
      </c>
      <c r="J59" s="20">
        <f t="shared" si="4"/>
        <v>0</v>
      </c>
      <c r="K59" s="20">
        <f t="shared" si="4"/>
        <v>6550</v>
      </c>
      <c r="L59" s="33">
        <f t="shared" si="4"/>
        <v>7406</v>
      </c>
    </row>
    <row r="60" spans="1:12" ht="12.75">
      <c r="A60" s="32" t="s">
        <v>97</v>
      </c>
      <c r="B60" s="20"/>
      <c r="C60" s="33"/>
      <c r="D60" s="34">
        <f>SUM(B59:L59)</f>
        <v>355870</v>
      </c>
      <c r="E60" s="21"/>
      <c r="F60" s="21"/>
      <c r="G60" s="21"/>
      <c r="H60" s="21"/>
      <c r="I60" s="21"/>
      <c r="J60" s="21"/>
      <c r="K60" s="21"/>
      <c r="L60" s="21"/>
    </row>
  </sheetData>
  <sheetProtection sheet="1"/>
  <mergeCells count="19"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2" t="s">
        <v>30</v>
      </c>
    </row>
    <row r="2" spans="1:3" ht="12.75">
      <c r="A2" t="s">
        <v>29</v>
      </c>
      <c r="B2" s="9">
        <v>48</v>
      </c>
      <c r="C2" s="71"/>
    </row>
    <row r="3" spans="1:3" ht="12.75">
      <c r="A3" t="s">
        <v>151</v>
      </c>
      <c r="B3" s="10">
        <v>6.06</v>
      </c>
      <c r="C3" s="71"/>
    </row>
    <row r="4" spans="1:3" ht="12.75">
      <c r="A4" t="s">
        <v>28</v>
      </c>
      <c r="B4">
        <f>B2*B3</f>
        <v>290.88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19.25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5.5</v>
      </c>
      <c r="C9" s="71" t="s">
        <v>135</v>
      </c>
    </row>
    <row r="10" spans="1:3" ht="12.75">
      <c r="A10" s="1" t="s">
        <v>10</v>
      </c>
      <c r="B10" s="11">
        <v>0</v>
      </c>
      <c r="C10" s="71" t="s">
        <v>154</v>
      </c>
    </row>
    <row r="11" spans="1:3" ht="12.75">
      <c r="A11" s="1" t="s">
        <v>12</v>
      </c>
      <c r="B11" s="11">
        <v>71.6</v>
      </c>
      <c r="C11" s="71"/>
    </row>
    <row r="12" spans="1:3" ht="12.75">
      <c r="A12" s="1" t="s">
        <v>11</v>
      </c>
      <c r="B12" s="11">
        <v>13.7</v>
      </c>
      <c r="C12" s="71"/>
    </row>
    <row r="13" spans="1:3" ht="12.75">
      <c r="A13" s="1" t="s">
        <v>13</v>
      </c>
      <c r="B13" s="11">
        <v>16.31</v>
      </c>
      <c r="C13" s="71"/>
    </row>
    <row r="14" spans="1:3" ht="12.75">
      <c r="A14" s="1" t="s">
        <v>14</v>
      </c>
      <c r="B14" s="11">
        <v>18.42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 t="s">
        <v>153</v>
      </c>
    </row>
    <row r="17" spans="1:3" ht="12.75">
      <c r="A17" s="1" t="s">
        <v>17</v>
      </c>
      <c r="B17" s="12">
        <v>3.58</v>
      </c>
      <c r="C17" s="71"/>
    </row>
    <row r="18" spans="1:3" ht="12.75">
      <c r="A18" t="s">
        <v>2</v>
      </c>
      <c r="B18" s="2">
        <f>SUM(B7:B17)</f>
        <v>171.85999999999999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7.31</v>
      </c>
      <c r="C21" s="71"/>
    </row>
    <row r="22" spans="1:3" ht="12.75">
      <c r="A22" s="1" t="s">
        <v>19</v>
      </c>
      <c r="B22" s="7">
        <v>21.31</v>
      </c>
      <c r="C22" s="71"/>
    </row>
    <row r="23" spans="1:3" ht="12.75">
      <c r="A23" s="1" t="s">
        <v>20</v>
      </c>
      <c r="B23" s="7">
        <v>12.28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107.9</v>
      </c>
      <c r="C25" s="71"/>
    </row>
    <row r="26" spans="2:3" ht="12.75" customHeight="1">
      <c r="B26" s="2"/>
      <c r="C26" s="71"/>
    </row>
    <row r="27" spans="1:3" ht="12.75">
      <c r="A27" t="s">
        <v>5</v>
      </c>
      <c r="B27" s="2">
        <f>B18+B25</f>
        <v>279.76</v>
      </c>
      <c r="C27" s="71"/>
    </row>
    <row r="28" spans="2:3" ht="12.75" customHeight="1">
      <c r="B28" s="2"/>
      <c r="C28" s="71"/>
    </row>
    <row r="29" spans="1:3" ht="12.75">
      <c r="A29" t="s">
        <v>32</v>
      </c>
      <c r="B29" s="2">
        <f>B4-B27</f>
        <v>11.120000000000005</v>
      </c>
      <c r="C29" s="71"/>
    </row>
    <row r="30" spans="2:3" ht="12.75" customHeight="1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3.5804166666666664</v>
      </c>
      <c r="C32" s="71"/>
    </row>
    <row r="33" spans="1:3" ht="12.75">
      <c r="A33" t="s">
        <v>23</v>
      </c>
      <c r="B33" s="2">
        <f>B25/B2</f>
        <v>2.247916666666667</v>
      </c>
      <c r="C33" s="71"/>
    </row>
    <row r="34" spans="1:3" ht="12.75">
      <c r="A34" t="s">
        <v>27</v>
      </c>
      <c r="B34" s="2">
        <f>B27/B2</f>
        <v>5.828333333333333</v>
      </c>
      <c r="C34" s="71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2" t="s">
        <v>30</v>
      </c>
    </row>
    <row r="2" spans="1:3" ht="12.75">
      <c r="A2" t="s">
        <v>29</v>
      </c>
      <c r="B2" s="9">
        <v>38</v>
      </c>
      <c r="C2" s="71"/>
    </row>
    <row r="3" spans="1:3" ht="12.75">
      <c r="A3" t="s">
        <v>151</v>
      </c>
      <c r="B3" s="10">
        <v>7.05</v>
      </c>
      <c r="C3" s="71" t="s">
        <v>125</v>
      </c>
    </row>
    <row r="4" spans="1:3" ht="12.75">
      <c r="A4" t="s">
        <v>28</v>
      </c>
      <c r="B4">
        <f>B2*B3</f>
        <v>267.9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32.38</v>
      </c>
      <c r="C7" s="71"/>
    </row>
    <row r="8" spans="1:3" ht="12.75">
      <c r="A8" s="1" t="s">
        <v>9</v>
      </c>
      <c r="B8" s="11">
        <v>22</v>
      </c>
      <c r="C8" s="71"/>
    </row>
    <row r="9" spans="1:3" ht="12.75">
      <c r="A9" s="1" t="s">
        <v>24</v>
      </c>
      <c r="B9" s="11">
        <v>5.5</v>
      </c>
      <c r="C9" s="71" t="s">
        <v>135</v>
      </c>
    </row>
    <row r="10" spans="1:3" ht="12.75">
      <c r="A10" s="1" t="s">
        <v>10</v>
      </c>
      <c r="B10" s="11">
        <v>0</v>
      </c>
      <c r="C10" s="71" t="s">
        <v>136</v>
      </c>
    </row>
    <row r="11" spans="1:3" ht="12.75">
      <c r="A11" s="1" t="s">
        <v>12</v>
      </c>
      <c r="B11" s="11">
        <v>53.52</v>
      </c>
      <c r="C11" s="71"/>
    </row>
    <row r="12" spans="1:3" ht="12.75">
      <c r="A12" s="1" t="s">
        <v>11</v>
      </c>
      <c r="B12" s="11">
        <v>15</v>
      </c>
      <c r="C12" s="71"/>
    </row>
    <row r="13" spans="1:3" ht="12.75">
      <c r="A13" s="1" t="s">
        <v>13</v>
      </c>
      <c r="B13" s="11">
        <v>15.68</v>
      </c>
      <c r="C13" s="71"/>
    </row>
    <row r="14" spans="1:3" ht="12.75">
      <c r="A14" s="1" t="s">
        <v>14</v>
      </c>
      <c r="B14" s="11">
        <v>18.15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3.48</v>
      </c>
      <c r="C17" s="71"/>
    </row>
    <row r="18" spans="1:3" ht="12.75">
      <c r="A18" t="s">
        <v>2</v>
      </c>
      <c r="B18" s="2">
        <f>SUM(B7:B17)</f>
        <v>167.21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7.13</v>
      </c>
      <c r="C21" s="71"/>
    </row>
    <row r="22" spans="1:3" ht="12.75">
      <c r="A22" s="1" t="s">
        <v>19</v>
      </c>
      <c r="B22" s="7">
        <v>20.82</v>
      </c>
      <c r="C22" s="71"/>
    </row>
    <row r="23" spans="1:3" ht="12.75">
      <c r="A23" s="1" t="s">
        <v>20</v>
      </c>
      <c r="B23" s="7">
        <v>12.02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106.97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274.18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-6.28000000000003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4.400263157894737</v>
      </c>
      <c r="C32" s="71"/>
    </row>
    <row r="33" spans="1:3" ht="12.75">
      <c r="A33" t="s">
        <v>23</v>
      </c>
      <c r="B33" s="2">
        <f>B25/B2</f>
        <v>2.815</v>
      </c>
      <c r="C33" s="71"/>
    </row>
    <row r="34" spans="1:3" ht="12.75">
      <c r="A34" t="s">
        <v>27</v>
      </c>
      <c r="B34" s="2">
        <f>B27/B2</f>
        <v>7.215263157894737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3" t="s">
        <v>30</v>
      </c>
    </row>
    <row r="2" spans="1:3" ht="12.75">
      <c r="A2" t="s">
        <v>29</v>
      </c>
      <c r="B2" s="9">
        <v>66</v>
      </c>
      <c r="C2" s="71"/>
    </row>
    <row r="3" spans="1:3" ht="12.75">
      <c r="A3" t="s">
        <v>151</v>
      </c>
      <c r="B3" s="10">
        <v>4.65</v>
      </c>
      <c r="C3" s="71" t="s">
        <v>162</v>
      </c>
    </row>
    <row r="4" spans="1:3" ht="12.75">
      <c r="A4" t="s">
        <v>28</v>
      </c>
      <c r="B4" s="2">
        <f>B2*B3</f>
        <v>306.90000000000003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15.75</v>
      </c>
      <c r="C7" s="71"/>
    </row>
    <row r="8" spans="1:3" ht="12.75">
      <c r="A8" s="1" t="s">
        <v>9</v>
      </c>
      <c r="B8" s="11">
        <v>19.2</v>
      </c>
      <c r="C8" s="71"/>
    </row>
    <row r="9" spans="1:3" ht="12.75">
      <c r="A9" s="1" t="s">
        <v>24</v>
      </c>
      <c r="B9" s="11">
        <v>5.5</v>
      </c>
      <c r="C9" s="71" t="s">
        <v>135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58.89</v>
      </c>
      <c r="C11" s="71"/>
    </row>
    <row r="12" spans="1:3" ht="12.75">
      <c r="A12" s="1" t="s">
        <v>11</v>
      </c>
      <c r="B12" s="11">
        <v>12.8</v>
      </c>
      <c r="C12" s="71"/>
    </row>
    <row r="13" spans="1:3" ht="12.75">
      <c r="A13" s="1" t="s">
        <v>13</v>
      </c>
      <c r="B13" s="11">
        <v>17.29</v>
      </c>
      <c r="C13" s="71"/>
    </row>
    <row r="14" spans="1:3" ht="12.75">
      <c r="A14" s="1" t="s">
        <v>14</v>
      </c>
      <c r="B14" s="11">
        <v>18.67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3.18</v>
      </c>
      <c r="C17" s="71"/>
    </row>
    <row r="18" spans="1:3" ht="12.75">
      <c r="A18" t="s">
        <v>2</v>
      </c>
      <c r="B18" s="2">
        <f>SUM(B7:B17)</f>
        <v>152.78000000000003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7.67</v>
      </c>
      <c r="C21" s="71"/>
    </row>
    <row r="22" spans="1:3" ht="12.75">
      <c r="A22" s="1" t="s">
        <v>19</v>
      </c>
      <c r="B22" s="7">
        <v>22.4</v>
      </c>
      <c r="C22" s="71"/>
    </row>
    <row r="23" spans="1:3" ht="12.75">
      <c r="A23" s="1" t="s">
        <v>20</v>
      </c>
      <c r="B23" s="7">
        <v>12.89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109.96000000000001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262.74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44.160000000000025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2.3148484848484854</v>
      </c>
      <c r="C32" s="71"/>
    </row>
    <row r="33" spans="1:3" ht="12.75">
      <c r="A33" t="s">
        <v>23</v>
      </c>
      <c r="B33" s="2">
        <f>B25/B2</f>
        <v>1.6660606060606062</v>
      </c>
      <c r="C33" s="71"/>
    </row>
    <row r="34" spans="1:3" ht="12.75">
      <c r="A34" t="s">
        <v>27</v>
      </c>
      <c r="B34" s="2">
        <f>B27/B2</f>
        <v>3.980909090909091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3" t="s">
        <v>30</v>
      </c>
    </row>
    <row r="2" spans="1:3" ht="12.75">
      <c r="A2" t="s">
        <v>29</v>
      </c>
      <c r="B2" s="9">
        <v>116</v>
      </c>
      <c r="C2" s="71"/>
    </row>
    <row r="3" spans="1:3" ht="12.75">
      <c r="A3" t="s">
        <v>151</v>
      </c>
      <c r="B3" s="10">
        <v>3.5</v>
      </c>
      <c r="C3" s="71"/>
    </row>
    <row r="4" spans="1:3" ht="12.75">
      <c r="A4" t="s">
        <v>28</v>
      </c>
      <c r="B4">
        <f>B2*B3</f>
        <v>406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85.05</v>
      </c>
      <c r="C7" s="71"/>
    </row>
    <row r="8" spans="1:3" ht="12.75">
      <c r="A8" s="1" t="s">
        <v>9</v>
      </c>
      <c r="B8" s="11">
        <v>21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91.68</v>
      </c>
      <c r="C11" s="71"/>
    </row>
    <row r="12" spans="1:3" ht="12.75">
      <c r="A12" s="1" t="s">
        <v>11</v>
      </c>
      <c r="B12" s="11">
        <v>34.4</v>
      </c>
      <c r="C12" s="71"/>
    </row>
    <row r="13" spans="1:3" ht="12.75">
      <c r="A13" s="1" t="s">
        <v>13</v>
      </c>
      <c r="B13" s="11">
        <v>24.17</v>
      </c>
      <c r="C13" s="71"/>
    </row>
    <row r="14" spans="1:3" ht="12.75">
      <c r="A14" s="1" t="s">
        <v>14</v>
      </c>
      <c r="B14" s="11">
        <v>24.22</v>
      </c>
      <c r="C14" s="71"/>
    </row>
    <row r="15" spans="1:3" ht="12.75">
      <c r="A15" s="1" t="s">
        <v>15</v>
      </c>
      <c r="B15" s="11">
        <v>24.36</v>
      </c>
      <c r="C15" s="71"/>
    </row>
    <row r="16" spans="1:3" ht="12.75">
      <c r="A16" s="1" t="s">
        <v>16</v>
      </c>
      <c r="B16" s="11">
        <v>1.5</v>
      </c>
      <c r="C16" s="71"/>
    </row>
    <row r="17" spans="1:3" ht="12.75">
      <c r="A17" s="1" t="s">
        <v>17</v>
      </c>
      <c r="B17" s="12">
        <v>6.51</v>
      </c>
      <c r="C17" s="71"/>
    </row>
    <row r="18" spans="1:3" ht="12.75">
      <c r="A18" t="s">
        <v>2</v>
      </c>
      <c r="B18" s="2">
        <f>SUM(B7:B17)</f>
        <v>312.89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10.08</v>
      </c>
      <c r="C21" s="71"/>
    </row>
    <row r="22" spans="1:3" ht="12.75">
      <c r="A22" s="1" t="s">
        <v>19</v>
      </c>
      <c r="B22" s="7">
        <v>33.9</v>
      </c>
      <c r="C22" s="71"/>
    </row>
    <row r="23" spans="1:3" ht="12.75">
      <c r="A23" s="1" t="s">
        <v>20</v>
      </c>
      <c r="B23" s="7">
        <v>19.49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130.47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443.36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-37.360000000000014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2.6973275862068964</v>
      </c>
      <c r="C32" s="71"/>
    </row>
    <row r="33" spans="1:3" ht="12.75">
      <c r="A33" t="s">
        <v>23</v>
      </c>
      <c r="B33" s="2">
        <f>B25/B2</f>
        <v>1.124741379310345</v>
      </c>
      <c r="C33" s="71"/>
    </row>
    <row r="34" spans="1:3" ht="12.75">
      <c r="A34" t="s">
        <v>27</v>
      </c>
      <c r="B34" s="2">
        <f>B27/B2</f>
        <v>3.8220689655172415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3" t="s">
        <v>30</v>
      </c>
    </row>
    <row r="2" spans="1:3" ht="12.75">
      <c r="A2" t="s">
        <v>29</v>
      </c>
      <c r="B2" s="9">
        <v>31</v>
      </c>
      <c r="C2" s="71"/>
    </row>
    <row r="3" spans="1:3" ht="12.75">
      <c r="A3" t="s">
        <v>151</v>
      </c>
      <c r="B3" s="12">
        <v>9</v>
      </c>
      <c r="C3" s="71"/>
    </row>
    <row r="4" spans="1:3" ht="12.75">
      <c r="A4" t="s">
        <v>28</v>
      </c>
      <c r="B4" s="2">
        <f>B2*B3</f>
        <v>279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69.25</v>
      </c>
      <c r="C7" s="71" t="s">
        <v>159</v>
      </c>
    </row>
    <row r="8" spans="1:3" ht="12.75">
      <c r="A8" s="1" t="s">
        <v>9</v>
      </c>
      <c r="B8" s="11">
        <v>20</v>
      </c>
      <c r="C8" s="71"/>
    </row>
    <row r="9" spans="1:3" ht="12.75">
      <c r="A9" s="1" t="s">
        <v>24</v>
      </c>
      <c r="B9" s="11">
        <v>0</v>
      </c>
      <c r="C9" s="71"/>
    </row>
    <row r="10" spans="1:3" ht="12.75">
      <c r="A10" s="1" t="s">
        <v>10</v>
      </c>
      <c r="B10" s="11">
        <v>7</v>
      </c>
      <c r="C10" s="71" t="s">
        <v>137</v>
      </c>
    </row>
    <row r="11" spans="1:3" ht="12.75">
      <c r="A11" s="1" t="s">
        <v>12</v>
      </c>
      <c r="B11" s="11">
        <v>7.8</v>
      </c>
      <c r="C11" s="71"/>
    </row>
    <row r="12" spans="1:3" ht="12.75">
      <c r="A12" s="1" t="s">
        <v>11</v>
      </c>
      <c r="B12" s="11">
        <v>12.6</v>
      </c>
      <c r="C12" s="71"/>
    </row>
    <row r="13" spans="1:3" ht="12.75">
      <c r="A13" s="1" t="s">
        <v>13</v>
      </c>
      <c r="B13" s="11">
        <v>14.28</v>
      </c>
      <c r="C13" s="71"/>
    </row>
    <row r="14" spans="1:3" ht="12.75">
      <c r="A14" s="1" t="s">
        <v>14</v>
      </c>
      <c r="B14" s="11">
        <v>18.32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4.75</v>
      </c>
      <c r="C16" s="71" t="s">
        <v>158</v>
      </c>
    </row>
    <row r="17" spans="1:3" ht="12.75">
      <c r="A17" s="1" t="s">
        <v>17</v>
      </c>
      <c r="B17" s="12">
        <v>3.27</v>
      </c>
      <c r="C17" s="71"/>
    </row>
    <row r="18" spans="1:3" ht="12.75">
      <c r="A18" t="s">
        <v>2</v>
      </c>
      <c r="B18" s="2">
        <f>SUM(B7:B17)</f>
        <v>157.26999999999998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7.16</v>
      </c>
      <c r="C21" s="71"/>
    </row>
    <row r="22" spans="1:3" ht="12.75">
      <c r="A22" s="1" t="s">
        <v>19</v>
      </c>
      <c r="B22" s="7">
        <v>21.56</v>
      </c>
      <c r="C22" s="71"/>
    </row>
    <row r="23" spans="1:3" ht="12.75">
      <c r="A23" s="1" t="s">
        <v>20</v>
      </c>
      <c r="B23" s="7">
        <v>12.35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108.07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265.34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13.660000000000025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7</v>
      </c>
      <c r="C31" s="71"/>
    </row>
    <row r="32" spans="1:3" ht="12.75">
      <c r="A32" s="1" t="s">
        <v>22</v>
      </c>
      <c r="B32" s="2">
        <f>B18/B2</f>
        <v>5.073225806451612</v>
      </c>
      <c r="C32" s="71"/>
    </row>
    <row r="33" spans="1:3" ht="12.75">
      <c r="A33" t="s">
        <v>23</v>
      </c>
      <c r="B33" s="2">
        <f>B25/B2</f>
        <v>3.4861290322580643</v>
      </c>
      <c r="C33" s="71"/>
    </row>
    <row r="34" spans="1:3" ht="12.75">
      <c r="A34" t="s">
        <v>27</v>
      </c>
      <c r="B34" s="2">
        <f>B27/B2</f>
        <v>8.559354838709677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3" t="s">
        <v>30</v>
      </c>
    </row>
    <row r="2" spans="1:3" ht="12.75">
      <c r="A2" t="s">
        <v>29</v>
      </c>
      <c r="B2" s="9">
        <v>1560</v>
      </c>
      <c r="C2" s="71"/>
    </row>
    <row r="3" spans="1:3" ht="12.75">
      <c r="A3" t="s">
        <v>151</v>
      </c>
      <c r="B3" s="10">
        <v>0.25</v>
      </c>
      <c r="C3" s="71"/>
    </row>
    <row r="4" spans="1:3" ht="12.75">
      <c r="A4" t="s">
        <v>28</v>
      </c>
      <c r="B4">
        <f>B2*B3</f>
        <v>390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44</v>
      </c>
      <c r="C7" s="71"/>
    </row>
    <row r="8" spans="1:3" ht="12.75">
      <c r="A8" s="1" t="s">
        <v>9</v>
      </c>
      <c r="B8" s="11">
        <v>45.8</v>
      </c>
      <c r="C8" s="71" t="s">
        <v>138</v>
      </c>
    </row>
    <row r="9" spans="1:3" ht="12.75">
      <c r="A9" s="1" t="s">
        <v>24</v>
      </c>
      <c r="B9" s="11">
        <v>20</v>
      </c>
      <c r="C9" s="71" t="s">
        <v>160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44.88</v>
      </c>
      <c r="C11" s="71"/>
    </row>
    <row r="12" spans="1:3" ht="12.75">
      <c r="A12" s="1" t="s">
        <v>11</v>
      </c>
      <c r="B12" s="11">
        <v>16</v>
      </c>
      <c r="C12" s="71"/>
    </row>
    <row r="13" spans="1:3" ht="12.75">
      <c r="A13" s="1" t="s">
        <v>13</v>
      </c>
      <c r="B13" s="11">
        <v>18.57</v>
      </c>
      <c r="C13" s="71"/>
    </row>
    <row r="14" spans="1:3" ht="12.75">
      <c r="A14" s="1" t="s">
        <v>14</v>
      </c>
      <c r="B14" s="11">
        <v>22.75</v>
      </c>
      <c r="C14" s="71"/>
    </row>
    <row r="15" spans="1:3" ht="12.75">
      <c r="A15" s="1" t="s">
        <v>15</v>
      </c>
      <c r="B15" s="11">
        <v>0</v>
      </c>
      <c r="C15" s="71"/>
    </row>
    <row r="16" spans="1:3" ht="12.75">
      <c r="A16" s="1" t="s">
        <v>16</v>
      </c>
      <c r="B16" s="11">
        <v>12.75</v>
      </c>
      <c r="C16" s="71" t="s">
        <v>163</v>
      </c>
    </row>
    <row r="17" spans="1:3" ht="12.75">
      <c r="A17" s="1" t="s">
        <v>17</v>
      </c>
      <c r="B17" s="12">
        <v>4.78</v>
      </c>
      <c r="C17" s="71"/>
    </row>
    <row r="18" spans="1:3" ht="12.75">
      <c r="A18" t="s">
        <v>2</v>
      </c>
      <c r="B18" s="2">
        <f>SUM(B7:B17)</f>
        <v>229.53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8.22</v>
      </c>
      <c r="C21" s="71"/>
    </row>
    <row r="22" spans="1:3" ht="12.75">
      <c r="A22" s="1" t="s">
        <v>19</v>
      </c>
      <c r="B22" s="7">
        <v>27.75</v>
      </c>
      <c r="C22" s="71"/>
    </row>
    <row r="23" spans="1:3" ht="12.75">
      <c r="A23" s="1" t="s">
        <v>20</v>
      </c>
      <c r="B23" s="7">
        <v>16.03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119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348.53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41.47000000000003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0.1471346153846154</v>
      </c>
      <c r="C32" s="71"/>
    </row>
    <row r="33" spans="1:3" ht="12.75">
      <c r="A33" t="s">
        <v>23</v>
      </c>
      <c r="B33" s="13">
        <f>B25/B2</f>
        <v>0.07628205128205129</v>
      </c>
      <c r="C33" s="71"/>
    </row>
    <row r="34" spans="1:3" ht="12.75">
      <c r="A34" t="s">
        <v>27</v>
      </c>
      <c r="B34" s="13">
        <f>B27/B2</f>
        <v>0.22341666666666665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3" t="s">
        <v>30</v>
      </c>
    </row>
    <row r="2" spans="1:3" ht="12.75">
      <c r="A2" t="s">
        <v>29</v>
      </c>
      <c r="B2" s="9">
        <v>1420</v>
      </c>
      <c r="C2" s="71"/>
    </row>
    <row r="3" spans="1:3" ht="12.75">
      <c r="A3" t="s">
        <v>151</v>
      </c>
      <c r="B3" s="10">
        <v>0.18</v>
      </c>
      <c r="C3" s="71"/>
    </row>
    <row r="4" spans="1:3" ht="12.75">
      <c r="A4" t="s">
        <v>28</v>
      </c>
      <c r="B4">
        <f>B2*B3</f>
        <v>255.6</v>
      </c>
      <c r="C4" s="71"/>
    </row>
    <row r="5" ht="12.75">
      <c r="C5" s="71"/>
    </row>
    <row r="6" spans="1:3" ht="12.75">
      <c r="A6" t="s">
        <v>1</v>
      </c>
      <c r="C6" s="71"/>
    </row>
    <row r="7" spans="1:3" ht="12.75">
      <c r="A7" s="1" t="s">
        <v>8</v>
      </c>
      <c r="B7" s="11">
        <v>33</v>
      </c>
      <c r="C7" s="74" t="s">
        <v>144</v>
      </c>
    </row>
    <row r="8" spans="1:3" ht="12.75">
      <c r="A8" s="1" t="s">
        <v>9</v>
      </c>
      <c r="B8" s="11">
        <v>27</v>
      </c>
      <c r="C8" s="71"/>
    </row>
    <row r="9" spans="1:3" ht="12.75">
      <c r="A9" s="1" t="s">
        <v>24</v>
      </c>
      <c r="B9" s="11">
        <v>0</v>
      </c>
      <c r="C9" s="71" t="s">
        <v>155</v>
      </c>
    </row>
    <row r="10" spans="1:3" ht="12.75">
      <c r="A10" s="1" t="s">
        <v>10</v>
      </c>
      <c r="B10" s="11">
        <v>7</v>
      </c>
      <c r="C10" s="71" t="s">
        <v>139</v>
      </c>
    </row>
    <row r="11" spans="1:3" ht="12.75">
      <c r="A11" s="1" t="s">
        <v>12</v>
      </c>
      <c r="B11" s="11">
        <v>36.66</v>
      </c>
      <c r="C11" s="71"/>
    </row>
    <row r="12" spans="1:3" ht="12.75">
      <c r="A12" s="1" t="s">
        <v>11</v>
      </c>
      <c r="B12" s="11">
        <v>10.3</v>
      </c>
      <c r="C12" s="71"/>
    </row>
    <row r="13" spans="1:3" ht="12.75">
      <c r="A13" s="1" t="s">
        <v>13</v>
      </c>
      <c r="B13" s="11">
        <v>17.29</v>
      </c>
      <c r="C13" s="71"/>
    </row>
    <row r="14" spans="1:3" ht="12.75">
      <c r="A14" s="1" t="s">
        <v>14</v>
      </c>
      <c r="B14" s="11">
        <v>19.24</v>
      </c>
      <c r="C14" s="71"/>
    </row>
    <row r="15" spans="1:3" ht="12.75">
      <c r="A15" s="1" t="s">
        <v>15</v>
      </c>
      <c r="B15" s="11">
        <v>4.26</v>
      </c>
      <c r="C15" s="71"/>
    </row>
    <row r="16" spans="1:3" ht="12.75">
      <c r="A16" s="1" t="s">
        <v>16</v>
      </c>
      <c r="B16" s="11">
        <v>9.5</v>
      </c>
      <c r="C16" s="71" t="s">
        <v>148</v>
      </c>
    </row>
    <row r="17" spans="1:3" ht="12.75">
      <c r="A17" s="1" t="s">
        <v>17</v>
      </c>
      <c r="B17" s="12">
        <v>3.49</v>
      </c>
      <c r="C17" s="71"/>
    </row>
    <row r="18" spans="1:3" ht="12.75">
      <c r="A18" t="s">
        <v>2</v>
      </c>
      <c r="B18" s="2">
        <f>SUM(B7:B17)</f>
        <v>167.74</v>
      </c>
      <c r="C18" s="71"/>
    </row>
    <row r="19" spans="2:3" ht="12.75">
      <c r="B19" s="2"/>
      <c r="C19" s="71"/>
    </row>
    <row r="20" spans="1:3" ht="12.75">
      <c r="A20" t="s">
        <v>3</v>
      </c>
      <c r="B20" s="2"/>
      <c r="C20" s="71"/>
    </row>
    <row r="21" spans="1:3" ht="12.75">
      <c r="A21" s="1" t="s">
        <v>18</v>
      </c>
      <c r="B21" s="7">
        <v>7.93</v>
      </c>
      <c r="C21" s="71"/>
    </row>
    <row r="22" spans="1:3" ht="12.75">
      <c r="A22" s="1" t="s">
        <v>19</v>
      </c>
      <c r="B22" s="7">
        <v>23.66</v>
      </c>
      <c r="C22" s="71"/>
    </row>
    <row r="23" spans="1:3" ht="12.75">
      <c r="A23" s="1" t="s">
        <v>20</v>
      </c>
      <c r="B23" s="7">
        <v>14.45</v>
      </c>
      <c r="C23" s="71"/>
    </row>
    <row r="24" spans="1:3" ht="12.75">
      <c r="A24" s="1" t="s">
        <v>21</v>
      </c>
      <c r="B24" s="8">
        <v>67</v>
      </c>
      <c r="C24" s="71"/>
    </row>
    <row r="25" spans="1:3" ht="12.75">
      <c r="A25" t="s">
        <v>4</v>
      </c>
      <c r="B25" s="2">
        <f>SUM(B21:B24)</f>
        <v>113.03999999999999</v>
      </c>
      <c r="C25" s="71"/>
    </row>
    <row r="26" spans="2:3" ht="12.75">
      <c r="B26" s="2"/>
      <c r="C26" s="71"/>
    </row>
    <row r="27" spans="1:3" ht="12.75">
      <c r="A27" t="s">
        <v>5</v>
      </c>
      <c r="B27" s="2">
        <f>B18+B25</f>
        <v>280.78</v>
      </c>
      <c r="C27" s="71"/>
    </row>
    <row r="28" spans="2:3" ht="12.75">
      <c r="B28" s="2"/>
      <c r="C28" s="71"/>
    </row>
    <row r="29" spans="1:3" ht="12.75">
      <c r="A29" t="s">
        <v>32</v>
      </c>
      <c r="B29" s="2">
        <f>B4-B27</f>
        <v>-25.17999999999998</v>
      </c>
      <c r="C29" s="71"/>
    </row>
    <row r="30" spans="2:3" ht="12.75">
      <c r="B30" s="2"/>
      <c r="C30" s="71"/>
    </row>
    <row r="31" spans="1:3" ht="12.75">
      <c r="A31" t="s">
        <v>6</v>
      </c>
      <c r="B31" s="23" t="s">
        <v>38</v>
      </c>
      <c r="C31" s="71"/>
    </row>
    <row r="32" spans="1:3" ht="12.75">
      <c r="A32" s="1" t="s">
        <v>22</v>
      </c>
      <c r="B32" s="13">
        <f>B18/B2</f>
        <v>0.11812676056338028</v>
      </c>
      <c r="C32" s="71"/>
    </row>
    <row r="33" spans="1:3" ht="12.75">
      <c r="A33" t="s">
        <v>23</v>
      </c>
      <c r="B33" s="13">
        <f>B25/B2</f>
        <v>0.07960563380281689</v>
      </c>
      <c r="C33" s="71"/>
    </row>
    <row r="34" spans="1:3" ht="12.75">
      <c r="A34" t="s">
        <v>27</v>
      </c>
      <c r="B34" s="13">
        <f>B27/B2</f>
        <v>0.19773239436619716</v>
      </c>
      <c r="C34" s="71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2012-12-20T22:41:14Z</cp:lastPrinted>
  <dcterms:created xsi:type="dcterms:W3CDTF">2005-01-10T15:34:54Z</dcterms:created>
  <dcterms:modified xsi:type="dcterms:W3CDTF">2014-12-17T03:22:03Z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