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Buckwht" sheetId="15" r:id="rId15"/>
    <sheet name="Millet" sheetId="16" r:id="rId16"/>
    <sheet name="Wint.Wht" sheetId="17" r:id="rId17"/>
  </sheets>
  <definedNames>
    <definedName name="_xlnm.Print_Area" localSheetId="1">'Cashflow'!$A$1:$L$57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<sst xmlns="http://schemas.openxmlformats.org/spreadsheetml/2006/main" count="611" uniqueCount="153">
  <si>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</si>
  <si>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</si>
  <si>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</si>
  <si>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</si>
  <si>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</si>
  <si>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</si>
  <si>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</si>
  <si>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</si>
  <si>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</si>
  <si>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</si>
  <si>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</si>
  <si>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</si>
  <si>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</si>
  <si>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</si>
  <si>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</si>
  <si>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</si>
  <si>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</si>
  <si>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</si>
  <si>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</si>
  <si>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</si>
  <si>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</si>
  <si>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</si>
  <si>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</si>
  <si>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</si>
  <si>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</si>
  <si>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</si>
  <si>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</si>
  <si>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</si>
  <si>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</si>
  <si>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</si>
  <si>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</si>
  <si>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</si>
  <si>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</si>
  <si>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</si>
  <si>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</si>
  <si>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</si>
  <si>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</si>
  <si>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</si>
  <si>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</si>
  <si>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</si>
  <si>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</si>
  <si>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</si>
  <si>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</si>
  <si>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OATS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</si>
  <si>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</si>
  <si>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</si>
  <si>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</si>
  <si>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</si>
  <si>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</si>
  <si>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</si>
  <si>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</si>
  <si>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</si>
  <si>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</si>
  <si>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</si>
  <si>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</si>
  <si>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Oats</t>
  </si>
  <si>
    <t>Millet</t>
  </si>
  <si>
    <t>Wint.Wht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</si>
  <si>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</si>
  <si>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</si>
  <si>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</si>
  <si>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</si>
  <si>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</si>
  <si>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</si>
  <si>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</si>
  <si>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</si>
  <si>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</si>
  <si>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</si>
  <si>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</si>
  <si>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</si>
  <si>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</si>
  <si>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</si>
  <si>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</si>
  <si>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</si>
  <si>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</si>
  <si>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</si>
  <si>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</si>
  <si>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</si>
  <si>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</si>
  <si>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</si>
  <si>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</si>
  <si>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</si>
  <si>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</si>
  <si>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</si>
  <si>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</si>
  <si>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</si>
  <si>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</si>
  <si>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</si>
  <si>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</si>
  <si>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</si>
  <si>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</si>
  <si>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Buckwht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</si>
  <si>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</si>
  <si>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</si>
  <si>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</si>
  <si>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</si>
  <si>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</si>
  <si>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</si>
  <si>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</si>
  <si>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</si>
  <si>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</si>
  <si>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</si>
  <si>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</si>
  <si>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</si>
  <si>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</si>
  <si>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</si>
  <si>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</si>
  <si>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</si>
  <si>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</si>
  <si>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</si>
  <si>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</si>
  <si>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</si>
  <si>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</si>
  <si>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</si>
  <si>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</si>
  <si>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</si>
  <si>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</si>
  <si>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</si>
  <si>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</si>
  <si>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Peas</t>
  </si>
  <si>
    <t>FIELD PEAS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</si>
  <si>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</si>
  <si>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</si>
  <si>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</si>
  <si>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</si>
  <si>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</si>
  <si>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</si>
  <si>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</si>
  <si>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</si>
  <si>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Signiture:</t>
  </si>
  <si>
    <t>Date:</t>
  </si>
  <si>
    <t>See direct cost summary below.</t>
  </si>
  <si>
    <t>Cereal grain aphid insecticide would cost about $6</t>
  </si>
  <si>
    <t>Soybean aphid and/or spider mite insecticide</t>
  </si>
  <si>
    <t>Includes dessicant prior to straight cutting</t>
  </si>
  <si>
    <t>Spray for head feeding insects</t>
  </si>
  <si>
    <t>Two sprayings for head feeding insects</t>
  </si>
  <si>
    <t>Fungicide for white mold would cost about $18</t>
  </si>
  <si>
    <t>Includes seed treatment for wireworn &amp; flea beetle</t>
  </si>
  <si>
    <t>Fungicide for white mold. A second may be needed.</t>
  </si>
  <si>
    <t>Market</t>
  </si>
  <si>
    <t xml:space="preserve">  Market Price</t>
  </si>
  <si>
    <t>Fungicide for rust would cost $4 plus application</t>
  </si>
  <si>
    <t>inoculant, rock roller rent, soil testing</t>
  </si>
  <si>
    <t>Cost includes $8 for inoculant and fungicide seed treatment</t>
  </si>
  <si>
    <t>the whole farm cashflow.  This worksheet consists of three tables.  The first table lists the market</t>
  </si>
  <si>
    <t>Insurance is not available in some counties of the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</si>
  <si>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</si>
  <si>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</si>
  <si>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</si>
  <si>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North Dakota 2016 Projected Crop Budgets - South East</t>
  </si>
  <si>
    <t>Gov't Pmts (ARC/PLC)</t>
  </si>
  <si>
    <t>Malting barley price.  Feed barley estimate is $2.90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</si>
</sst>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7" t="s">
        <v>150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.75">
      <c r="A2" s="78" t="s">
        <v>92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47" t="s">
        <v>93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94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95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96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97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147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148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98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47" t="s">
        <v>99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100</v>
      </c>
      <c r="B14" s="39"/>
      <c r="C14" s="39"/>
      <c r="D14" s="39"/>
      <c r="E14" s="39"/>
      <c r="F14" s="39"/>
      <c r="G14" s="39"/>
      <c r="H14" s="39"/>
    </row>
    <row r="15" spans="1:8" ht="12.75">
      <c r="A15" s="46" t="s">
        <v>145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101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102</v>
      </c>
      <c r="B17" s="39"/>
      <c r="C17" s="39"/>
      <c r="D17" s="39"/>
      <c r="E17" s="39"/>
      <c r="F17" s="39"/>
      <c r="G17" s="39"/>
      <c r="H17" s="39"/>
    </row>
    <row r="18" spans="1:8" ht="12.75">
      <c r="A18" s="46" t="s">
        <v>128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103</v>
      </c>
      <c r="B19" s="39"/>
      <c r="C19" s="39"/>
      <c r="E19" s="39"/>
      <c r="F19" s="39"/>
      <c r="G19" s="39"/>
      <c r="H19" s="39"/>
    </row>
    <row r="20" spans="1:8" ht="12.75">
      <c r="A20" s="17" t="s">
        <v>104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105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106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47" t="s">
        <v>107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108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109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110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111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112</v>
      </c>
      <c r="B30" s="37"/>
      <c r="C30" s="37"/>
      <c r="D30" s="37"/>
      <c r="E30" s="37"/>
      <c r="F30" s="37"/>
      <c r="G30" s="37"/>
      <c r="H30" s="37"/>
    </row>
    <row r="31" spans="1:8" ht="12.75">
      <c r="A31" s="37"/>
      <c r="B31" s="37"/>
      <c r="C31" s="37"/>
      <c r="D31" s="37"/>
      <c r="E31" s="37"/>
      <c r="F31" s="37"/>
      <c r="G31" s="37"/>
      <c r="H31" s="37"/>
    </row>
    <row r="32" spans="1:8" ht="12.75">
      <c r="A32" s="44" t="s">
        <v>122</v>
      </c>
      <c r="B32" s="37" t="s">
        <v>123</v>
      </c>
      <c r="C32" s="37"/>
      <c r="D32" s="41"/>
      <c r="E32" s="37" t="s">
        <v>124</v>
      </c>
      <c r="F32" s="37"/>
      <c r="G32" s="37"/>
      <c r="H32" s="37"/>
    </row>
    <row r="33" spans="1:11" ht="12.75">
      <c r="A33" s="37" t="s">
        <v>125</v>
      </c>
      <c r="B33" s="79" t="s">
        <v>126</v>
      </c>
      <c r="C33" s="80"/>
      <c r="D33" s="80"/>
      <c r="E33" s="80"/>
      <c r="F33" s="80"/>
      <c r="G33" s="80"/>
      <c r="H33" s="37" t="s">
        <v>127</v>
      </c>
      <c r="I33" s="37"/>
      <c r="J33" s="37"/>
      <c r="K33" s="37"/>
    </row>
    <row r="34" spans="1:1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5" t="s">
        <v>30</v>
      </c>
    </row>
    <row r="2" spans="1:3" ht="12.75">
      <c r="A2" t="s">
        <v>29</v>
      </c>
      <c r="B2" s="9">
        <v>1470</v>
      </c>
      <c r="C2" s="72"/>
    </row>
    <row r="3" spans="1:3" ht="12.75">
      <c r="A3" t="s">
        <v>141</v>
      </c>
      <c r="B3" s="10">
        <v>0.219</v>
      </c>
      <c r="C3" s="72"/>
    </row>
    <row r="4" spans="1:3" ht="12.75">
      <c r="A4" t="s">
        <v>28</v>
      </c>
      <c r="B4" s="2">
        <f>B2*B3</f>
        <v>321.93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47.5</v>
      </c>
      <c r="C7" s="74" t="s">
        <v>138</v>
      </c>
    </row>
    <row r="8" spans="1:3" ht="12.75">
      <c r="A8" s="1" t="s">
        <v>9</v>
      </c>
      <c r="B8" s="11">
        <v>29.2</v>
      </c>
      <c r="C8" s="72"/>
    </row>
    <row r="9" spans="1:3" ht="12.75">
      <c r="A9" s="1" t="s">
        <v>24</v>
      </c>
      <c r="B9" s="11">
        <v>0</v>
      </c>
      <c r="C9" s="72" t="s">
        <v>142</v>
      </c>
    </row>
    <row r="10" spans="1:3" ht="12.75">
      <c r="A10" s="1" t="s">
        <v>10</v>
      </c>
      <c r="B10" s="11">
        <v>10</v>
      </c>
      <c r="C10" s="74" t="s">
        <v>136</v>
      </c>
    </row>
    <row r="11" spans="1:3" ht="12.75">
      <c r="A11" s="1" t="s">
        <v>12</v>
      </c>
      <c r="B11" s="11">
        <v>31.77</v>
      </c>
      <c r="C11" s="72"/>
    </row>
    <row r="12" spans="1:3" ht="12.75">
      <c r="A12" s="1" t="s">
        <v>11</v>
      </c>
      <c r="B12" s="11">
        <v>16.5</v>
      </c>
      <c r="C12" s="72"/>
    </row>
    <row r="13" spans="1:3" ht="12.75">
      <c r="A13" s="1" t="s">
        <v>13</v>
      </c>
      <c r="B13" s="11">
        <v>12.51</v>
      </c>
      <c r="C13" s="72"/>
    </row>
    <row r="14" spans="1:3" ht="12.75">
      <c r="A14" s="1" t="s">
        <v>14</v>
      </c>
      <c r="B14" s="11">
        <v>20.06</v>
      </c>
      <c r="C14" s="72"/>
    </row>
    <row r="15" spans="1:3" ht="12.75">
      <c r="A15" s="1" t="s">
        <v>15</v>
      </c>
      <c r="B15" s="11">
        <v>4.41</v>
      </c>
      <c r="C15" s="72"/>
    </row>
    <row r="16" spans="1:3" ht="12.75">
      <c r="A16" s="1" t="s">
        <v>16</v>
      </c>
      <c r="B16" s="11">
        <v>17.5</v>
      </c>
      <c r="C16" s="72"/>
    </row>
    <row r="17" spans="1:3" ht="12.75">
      <c r="A17" s="1" t="s">
        <v>17</v>
      </c>
      <c r="B17" s="12">
        <v>4.03</v>
      </c>
      <c r="C17" s="72"/>
    </row>
    <row r="18" spans="1:3" ht="12.75">
      <c r="A18" t="s">
        <v>2</v>
      </c>
      <c r="B18" s="2">
        <f>SUM(B7:B17)</f>
        <v>193.48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8.39</v>
      </c>
      <c r="C21" s="72"/>
    </row>
    <row r="22" spans="1:3" ht="12.75">
      <c r="A22" s="1" t="s">
        <v>19</v>
      </c>
      <c r="B22" s="7">
        <v>25.77</v>
      </c>
      <c r="C22" s="72"/>
    </row>
    <row r="23" spans="1:3" ht="12.75">
      <c r="A23" s="1" t="s">
        <v>20</v>
      </c>
      <c r="B23" s="7">
        <v>15.79</v>
      </c>
      <c r="C23" s="72"/>
    </row>
    <row r="24" spans="1:3" ht="12.75">
      <c r="A24" s="1" t="s">
        <v>21</v>
      </c>
      <c r="B24" s="8">
        <v>96</v>
      </c>
      <c r="C24" s="72"/>
    </row>
    <row r="25" spans="1:3" ht="12.75">
      <c r="A25" t="s">
        <v>4</v>
      </c>
      <c r="B25" s="2">
        <f>SUM(B21:B24)</f>
        <v>145.95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339.42999999999995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-17.499999999999943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0.1316190476190476</v>
      </c>
      <c r="C32" s="72"/>
    </row>
    <row r="33" spans="1:3" ht="12.75">
      <c r="A33" t="s">
        <v>23</v>
      </c>
      <c r="B33" s="13">
        <f>B25/B2</f>
        <v>0.09928571428571428</v>
      </c>
      <c r="C33" s="72"/>
    </row>
    <row r="34" spans="1:3" ht="12.75">
      <c r="A34" t="s">
        <v>27</v>
      </c>
      <c r="B34" s="13">
        <f>B27/B2</f>
        <v>0.23090476190476186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5" t="s">
        <v>30</v>
      </c>
    </row>
    <row r="2" spans="1:3" ht="12.75">
      <c r="A2" t="s">
        <v>29</v>
      </c>
      <c r="B2" s="9">
        <v>1630</v>
      </c>
      <c r="C2" s="72"/>
    </row>
    <row r="3" spans="1:3" ht="12.75">
      <c r="A3" t="s">
        <v>141</v>
      </c>
      <c r="B3" s="10">
        <v>0.142</v>
      </c>
      <c r="C3" s="72"/>
    </row>
    <row r="4" spans="1:3" ht="12.75">
      <c r="A4" t="s">
        <v>28</v>
      </c>
      <c r="B4" s="2">
        <f>B2*B3</f>
        <v>231.45999999999998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51.25</v>
      </c>
      <c r="C7" s="72"/>
    </row>
    <row r="8" spans="1:3" ht="12.75">
      <c r="A8" s="1" t="s">
        <v>9</v>
      </c>
      <c r="B8" s="11">
        <v>21.3</v>
      </c>
      <c r="C8" s="72"/>
    </row>
    <row r="9" spans="1:3" ht="12.75">
      <c r="A9" s="1" t="s">
        <v>24</v>
      </c>
      <c r="B9" s="11">
        <v>0</v>
      </c>
      <c r="C9" s="74" t="s">
        <v>137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61.95</v>
      </c>
      <c r="C11" s="72"/>
    </row>
    <row r="12" spans="1:3" ht="12.75">
      <c r="A12" s="1" t="s">
        <v>11</v>
      </c>
      <c r="B12" s="11">
        <v>13.6</v>
      </c>
      <c r="C12" s="72"/>
    </row>
    <row r="13" spans="1:3" ht="12.75">
      <c r="A13" s="1" t="s">
        <v>13</v>
      </c>
      <c r="B13" s="11">
        <v>11.08</v>
      </c>
      <c r="C13" s="72"/>
    </row>
    <row r="14" spans="1:3" ht="12.75">
      <c r="A14" s="1" t="s">
        <v>14</v>
      </c>
      <c r="B14" s="11">
        <v>18.78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3.81</v>
      </c>
      <c r="C17" s="72"/>
    </row>
    <row r="18" spans="1:3" ht="12.75">
      <c r="A18" t="s">
        <v>2</v>
      </c>
      <c r="B18" s="2">
        <f>SUM(B7:B17)</f>
        <v>183.27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7.46</v>
      </c>
      <c r="C21" s="72"/>
    </row>
    <row r="22" spans="1:3" ht="12.75">
      <c r="A22" s="1" t="s">
        <v>19</v>
      </c>
      <c r="B22" s="7">
        <v>21.77</v>
      </c>
      <c r="C22" s="72"/>
    </row>
    <row r="23" spans="1:3" ht="12.75">
      <c r="A23" s="1" t="s">
        <v>20</v>
      </c>
      <c r="B23" s="7">
        <v>13.17</v>
      </c>
      <c r="C23" s="72"/>
    </row>
    <row r="24" spans="1:3" ht="12.75">
      <c r="A24" s="1" t="s">
        <v>21</v>
      </c>
      <c r="B24" s="8">
        <v>96</v>
      </c>
      <c r="C24" s="72"/>
    </row>
    <row r="25" spans="1:3" ht="12.75">
      <c r="A25" t="s">
        <v>4</v>
      </c>
      <c r="B25" s="2">
        <f>SUM(B21:B24)</f>
        <v>138.4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321.67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-90.21000000000004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0.11243558282208589</v>
      </c>
      <c r="C32" s="72"/>
    </row>
    <row r="33" spans="1:3" ht="12.75">
      <c r="A33" t="s">
        <v>23</v>
      </c>
      <c r="B33" s="13">
        <f>B25/B2</f>
        <v>0.0849079754601227</v>
      </c>
      <c r="C33" s="72"/>
    </row>
    <row r="34" spans="1:3" ht="12.75">
      <c r="A34" t="s">
        <v>27</v>
      </c>
      <c r="B34" s="13">
        <f>B27/B2</f>
        <v>0.1973435582822086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5" t="s">
        <v>30</v>
      </c>
    </row>
    <row r="2" spans="1:3" ht="12.75">
      <c r="A2" t="s">
        <v>29</v>
      </c>
      <c r="B2" s="9">
        <v>22</v>
      </c>
      <c r="C2" s="72"/>
    </row>
    <row r="3" spans="1:3" ht="12.75">
      <c r="A3" t="s">
        <v>141</v>
      </c>
      <c r="B3" s="10">
        <v>8.15</v>
      </c>
      <c r="C3" s="72"/>
    </row>
    <row r="4" spans="1:3" ht="12.75">
      <c r="A4" t="s">
        <v>28</v>
      </c>
      <c r="B4" s="2">
        <f>B2*B3</f>
        <v>179.3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14.5</v>
      </c>
      <c r="C7" s="72"/>
    </row>
    <row r="8" spans="1:3" ht="12.75">
      <c r="A8" s="1" t="s">
        <v>9</v>
      </c>
      <c r="B8" s="11">
        <v>20.4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26.26</v>
      </c>
      <c r="C11" s="72"/>
    </row>
    <row r="12" spans="1:3" ht="12.75">
      <c r="A12" s="1" t="s">
        <v>11</v>
      </c>
      <c r="B12" s="11">
        <v>6.1</v>
      </c>
      <c r="C12" s="72"/>
    </row>
    <row r="13" spans="1:3" ht="12.75">
      <c r="A13" s="1" t="s">
        <v>13</v>
      </c>
      <c r="B13" s="11">
        <v>10.77</v>
      </c>
      <c r="C13" s="72"/>
    </row>
    <row r="14" spans="1:3" ht="12.75">
      <c r="A14" s="1" t="s">
        <v>14</v>
      </c>
      <c r="B14" s="11">
        <v>19.16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2.1</v>
      </c>
      <c r="C17" s="72"/>
    </row>
    <row r="18" spans="1:3" ht="12.75">
      <c r="A18" t="s">
        <v>2</v>
      </c>
      <c r="B18" s="2">
        <f>SUM(B7:B17)</f>
        <v>100.78999999999998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7.49</v>
      </c>
      <c r="C21" s="72"/>
    </row>
    <row r="22" spans="1:3" ht="12.75">
      <c r="A22" s="1" t="s">
        <v>19</v>
      </c>
      <c r="B22" s="7">
        <v>21.8</v>
      </c>
      <c r="C22" s="72"/>
    </row>
    <row r="23" spans="1:3" ht="12.75">
      <c r="A23" s="1" t="s">
        <v>20</v>
      </c>
      <c r="B23" s="7">
        <v>13.59</v>
      </c>
      <c r="C23" s="72"/>
    </row>
    <row r="24" spans="1:3" ht="12.75">
      <c r="A24" s="1" t="s">
        <v>21</v>
      </c>
      <c r="B24" s="8">
        <v>96</v>
      </c>
      <c r="C24" s="72"/>
    </row>
    <row r="25" spans="1:3" ht="12.75">
      <c r="A25" t="s">
        <v>4</v>
      </c>
      <c r="B25" s="2">
        <f>SUM(B21:B24)</f>
        <v>138.88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239.66999999999996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-60.36999999999995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4.581363636363635</v>
      </c>
      <c r="C32" s="72"/>
    </row>
    <row r="33" spans="1:3" ht="12.75">
      <c r="A33" t="s">
        <v>23</v>
      </c>
      <c r="B33" s="2">
        <f>B25/B2</f>
        <v>6.3127272727272725</v>
      </c>
      <c r="C33" s="72"/>
    </row>
    <row r="34" spans="1:3" ht="12.75">
      <c r="A34" t="s">
        <v>27</v>
      </c>
      <c r="B34" s="2">
        <f>B27/B2</f>
        <v>10.894090909090908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120</v>
      </c>
      <c r="B1" s="23" t="s">
        <v>0</v>
      </c>
      <c r="C1" s="75" t="s">
        <v>30</v>
      </c>
    </row>
    <row r="2" spans="1:3" ht="12.75">
      <c r="A2" t="s">
        <v>29</v>
      </c>
      <c r="B2" s="9">
        <v>37</v>
      </c>
      <c r="C2" s="72"/>
    </row>
    <row r="3" spans="1:3" ht="12.75">
      <c r="A3" t="s">
        <v>141</v>
      </c>
      <c r="B3" s="12">
        <v>6.42</v>
      </c>
      <c r="C3" s="72"/>
    </row>
    <row r="4" spans="1:3" ht="12.75">
      <c r="A4" t="s">
        <v>28</v>
      </c>
      <c r="B4" s="2">
        <f>B2*B3</f>
        <v>237.54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42</v>
      </c>
      <c r="C7" s="72"/>
    </row>
    <row r="8" spans="1:3" ht="12.75">
      <c r="A8" s="1" t="s">
        <v>9</v>
      </c>
      <c r="B8" s="11">
        <v>29.7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7.75</v>
      </c>
      <c r="C11" s="72"/>
    </row>
    <row r="12" spans="1:3" ht="12.75">
      <c r="A12" s="1" t="s">
        <v>11</v>
      </c>
      <c r="B12" s="11">
        <v>10.4</v>
      </c>
      <c r="C12" s="72"/>
    </row>
    <row r="13" spans="1:3" ht="12.75">
      <c r="A13" s="1" t="s">
        <v>13</v>
      </c>
      <c r="B13" s="11">
        <v>11.57</v>
      </c>
      <c r="C13" s="72"/>
    </row>
    <row r="14" spans="1:3" ht="12.75">
      <c r="A14" s="1" t="s">
        <v>14</v>
      </c>
      <c r="B14" s="11">
        <v>20.7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9.25</v>
      </c>
      <c r="C16" s="72" t="s">
        <v>143</v>
      </c>
    </row>
    <row r="17" spans="1:3" ht="12.75">
      <c r="A17" s="1" t="s">
        <v>17</v>
      </c>
      <c r="B17" s="12">
        <v>2.79</v>
      </c>
      <c r="C17" s="72"/>
    </row>
    <row r="18" spans="1:3" ht="12.75">
      <c r="A18" t="s">
        <v>2</v>
      </c>
      <c r="B18" s="2">
        <f>SUM(B7:B17)</f>
        <v>134.16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7.71</v>
      </c>
      <c r="C21" s="72"/>
    </row>
    <row r="22" spans="1:3" ht="12.75">
      <c r="A22" s="1" t="s">
        <v>19</v>
      </c>
      <c r="B22" s="7">
        <v>24.3</v>
      </c>
      <c r="C22" s="72"/>
    </row>
    <row r="23" spans="1:3" ht="12.75">
      <c r="A23" s="1" t="s">
        <v>20</v>
      </c>
      <c r="B23" s="7">
        <v>13.81</v>
      </c>
      <c r="C23" s="72"/>
    </row>
    <row r="24" spans="1:3" ht="12.75">
      <c r="A24" s="1" t="s">
        <v>21</v>
      </c>
      <c r="B24" s="8">
        <v>96</v>
      </c>
      <c r="C24" s="72"/>
    </row>
    <row r="25" spans="1:3" ht="12.75">
      <c r="A25" t="s">
        <v>4</v>
      </c>
      <c r="B25" s="2">
        <f>SUM(B21:B24)</f>
        <v>141.82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275.98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-38.440000000000026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3.6259459459459458</v>
      </c>
      <c r="C32" s="72"/>
    </row>
    <row r="33" spans="1:3" ht="12.75">
      <c r="A33" t="s">
        <v>23</v>
      </c>
      <c r="B33" s="2">
        <f>B25/B2</f>
        <v>3.8329729729729727</v>
      </c>
      <c r="C33" s="72"/>
    </row>
    <row r="34" spans="1:3" ht="12.75">
      <c r="A34" t="s">
        <v>27</v>
      </c>
      <c r="B34" s="2">
        <f>B27/B2</f>
        <v>7.458918918918919</v>
      </c>
      <c r="C34" s="72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5" t="s">
        <v>30</v>
      </c>
    </row>
    <row r="2" spans="1:3" ht="12.75">
      <c r="A2" t="s">
        <v>29</v>
      </c>
      <c r="B2" s="9">
        <v>75</v>
      </c>
      <c r="C2" s="72"/>
    </row>
    <row r="3" spans="1:3" ht="12.75">
      <c r="A3" t="s">
        <v>141</v>
      </c>
      <c r="B3" s="12">
        <v>2.35</v>
      </c>
      <c r="C3" s="72"/>
    </row>
    <row r="4" spans="1:3" ht="12.75">
      <c r="A4" t="s">
        <v>28</v>
      </c>
      <c r="B4" s="2">
        <f>B2*B3</f>
        <v>176.25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12</v>
      </c>
      <c r="C7" s="72"/>
    </row>
    <row r="8" spans="1:3" ht="12.75">
      <c r="A8" s="1" t="s">
        <v>9</v>
      </c>
      <c r="B8" s="11">
        <v>5.25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47.14</v>
      </c>
      <c r="C11" s="72"/>
    </row>
    <row r="12" spans="1:3" ht="12.75">
      <c r="A12" s="1" t="s">
        <v>11</v>
      </c>
      <c r="B12" s="11">
        <v>10</v>
      </c>
      <c r="C12" s="72"/>
    </row>
    <row r="13" spans="1:3" ht="12.75">
      <c r="A13" s="1" t="s">
        <v>13</v>
      </c>
      <c r="B13" s="11">
        <v>12.94</v>
      </c>
      <c r="C13" s="72"/>
    </row>
    <row r="14" spans="1:3" ht="12.75">
      <c r="A14" s="1" t="s">
        <v>14</v>
      </c>
      <c r="B14" s="11">
        <v>19.98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2.31</v>
      </c>
      <c r="C17" s="72"/>
    </row>
    <row r="18" spans="1:3" ht="12.75">
      <c r="A18" t="s">
        <v>2</v>
      </c>
      <c r="B18" s="2">
        <f>SUM(B7:B17)</f>
        <v>111.12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8.24</v>
      </c>
      <c r="C21" s="72"/>
    </row>
    <row r="22" spans="1:3" ht="12.75">
      <c r="A22" s="1" t="s">
        <v>19</v>
      </c>
      <c r="B22" s="7">
        <v>23.92</v>
      </c>
      <c r="C22" s="72"/>
    </row>
    <row r="23" spans="1:3" ht="12.75">
      <c r="A23" s="1" t="s">
        <v>20</v>
      </c>
      <c r="B23" s="7">
        <v>14.32</v>
      </c>
      <c r="C23" s="72"/>
    </row>
    <row r="24" spans="1:3" ht="12.75">
      <c r="A24" s="1" t="s">
        <v>21</v>
      </c>
      <c r="B24" s="8">
        <v>96</v>
      </c>
      <c r="C24" s="72"/>
    </row>
    <row r="25" spans="1:3" ht="12.75">
      <c r="A25" t="s">
        <v>4</v>
      </c>
      <c r="B25" s="2">
        <f>SUM(B21:B24)</f>
        <v>142.48000000000002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253.60000000000002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-77.35000000000002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1.4816</v>
      </c>
      <c r="C32" s="72"/>
    </row>
    <row r="33" spans="1:3" ht="12.75">
      <c r="A33" t="s">
        <v>23</v>
      </c>
      <c r="B33" s="2">
        <f>B25/B2</f>
        <v>1.8997333333333335</v>
      </c>
      <c r="C33" s="72"/>
    </row>
    <row r="34" spans="1:3" ht="12.75">
      <c r="A34" t="s">
        <v>27</v>
      </c>
      <c r="B34" s="2">
        <f>B27/B2</f>
        <v>3.3813333333333335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5" t="s">
        <v>30</v>
      </c>
    </row>
    <row r="2" spans="1:3" ht="12.75">
      <c r="A2" t="s">
        <v>29</v>
      </c>
      <c r="B2" s="9">
        <v>950</v>
      </c>
      <c r="C2" s="72"/>
    </row>
    <row r="3" spans="1:3" ht="12.75">
      <c r="A3" t="s">
        <v>141</v>
      </c>
      <c r="B3" s="10">
        <v>0.215</v>
      </c>
      <c r="C3" s="72"/>
    </row>
    <row r="4" spans="1:3" ht="12.75">
      <c r="A4" t="s">
        <v>28</v>
      </c>
      <c r="B4" s="2">
        <f>B2*B3</f>
        <v>204.25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30</v>
      </c>
      <c r="C7" s="72"/>
    </row>
    <row r="8" spans="1:3" ht="12.75">
      <c r="A8" s="1" t="s">
        <v>9</v>
      </c>
      <c r="B8" s="11">
        <v>11.5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14.59</v>
      </c>
      <c r="C11" s="72"/>
    </row>
    <row r="12" spans="1:3" ht="12.75">
      <c r="A12" s="1" t="s">
        <v>11</v>
      </c>
      <c r="B12" s="11">
        <v>9.5</v>
      </c>
      <c r="C12" s="74" t="s">
        <v>146</v>
      </c>
    </row>
    <row r="13" spans="1:3" ht="12.75">
      <c r="A13" s="1" t="s">
        <v>13</v>
      </c>
      <c r="B13" s="11">
        <v>9.33</v>
      </c>
      <c r="C13" s="72"/>
    </row>
    <row r="14" spans="1:3" ht="12.75">
      <c r="A14" s="1" t="s">
        <v>14</v>
      </c>
      <c r="B14" s="11">
        <v>17.44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1.99</v>
      </c>
      <c r="C17" s="72"/>
    </row>
    <row r="18" spans="1:3" ht="12.75">
      <c r="A18" t="s">
        <v>2</v>
      </c>
      <c r="B18" s="2">
        <f>SUM(B7:B17)</f>
        <v>95.85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6.89</v>
      </c>
      <c r="C21" s="72"/>
    </row>
    <row r="22" spans="1:3" ht="12.75">
      <c r="A22" s="1" t="s">
        <v>19</v>
      </c>
      <c r="B22" s="7">
        <v>19.47</v>
      </c>
      <c r="C22" s="72"/>
    </row>
    <row r="23" spans="1:3" ht="12.75">
      <c r="A23" s="1" t="s">
        <v>20</v>
      </c>
      <c r="B23" s="7">
        <v>11.59</v>
      </c>
      <c r="C23" s="72"/>
    </row>
    <row r="24" spans="1:3" ht="12.75">
      <c r="A24" s="1" t="s">
        <v>21</v>
      </c>
      <c r="B24" s="8">
        <v>96</v>
      </c>
      <c r="C24" s="72"/>
    </row>
    <row r="25" spans="1:3" ht="12.75">
      <c r="A25" t="s">
        <v>4</v>
      </c>
      <c r="B25" s="2">
        <f>SUM(B21:B24)</f>
        <v>133.95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229.79999999999998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-25.549999999999983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0.10089473684210526</v>
      </c>
      <c r="C32" s="72"/>
    </row>
    <row r="33" spans="1:3" ht="12.75">
      <c r="A33" t="s">
        <v>23</v>
      </c>
      <c r="B33" s="13">
        <f>B25/B2</f>
        <v>0.141</v>
      </c>
      <c r="C33" s="72"/>
    </row>
    <row r="34" spans="1:3" ht="12.75">
      <c r="A34" t="s">
        <v>27</v>
      </c>
      <c r="B34" s="13">
        <f>B27/B2</f>
        <v>0.24189473684210525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5" t="s">
        <v>30</v>
      </c>
    </row>
    <row r="2" spans="1:3" ht="12.75">
      <c r="A2" t="s">
        <v>29</v>
      </c>
      <c r="B2" s="9">
        <v>1800</v>
      </c>
      <c r="C2" s="72"/>
    </row>
    <row r="3" spans="1:3" ht="12.75">
      <c r="A3" t="s">
        <v>141</v>
      </c>
      <c r="B3" s="10">
        <v>0.065</v>
      </c>
      <c r="C3" s="72"/>
    </row>
    <row r="4" spans="1:3" ht="12.75">
      <c r="A4" t="s">
        <v>28</v>
      </c>
      <c r="B4" s="2">
        <f>B2*B3</f>
        <v>117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6.25</v>
      </c>
      <c r="C7" s="72"/>
    </row>
    <row r="8" spans="1:3" ht="12.75">
      <c r="A8" s="1" t="s">
        <v>9</v>
      </c>
      <c r="B8" s="11">
        <v>3.25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25.44</v>
      </c>
      <c r="C11" s="72"/>
    </row>
    <row r="12" spans="1:3" ht="12.75">
      <c r="A12" s="1" t="s">
        <v>11</v>
      </c>
      <c r="B12" s="11">
        <v>0</v>
      </c>
      <c r="C12" s="72"/>
    </row>
    <row r="13" spans="1:3" ht="12.75">
      <c r="A13" s="1" t="s">
        <v>13</v>
      </c>
      <c r="B13" s="11">
        <v>11.29</v>
      </c>
      <c r="C13" s="72"/>
    </row>
    <row r="14" spans="1:3" ht="12.75">
      <c r="A14" s="1" t="s">
        <v>14</v>
      </c>
      <c r="B14" s="11">
        <v>18.92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1.42</v>
      </c>
      <c r="C17" s="72"/>
    </row>
    <row r="18" spans="1:3" ht="12.75">
      <c r="A18" t="s">
        <v>2</v>
      </c>
      <c r="B18" s="2">
        <f>SUM(B7:B17)</f>
        <v>68.07000000000001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7.55</v>
      </c>
      <c r="C21" s="72"/>
    </row>
    <row r="22" spans="1:3" ht="12.75">
      <c r="A22" s="1" t="s">
        <v>19</v>
      </c>
      <c r="B22" s="7">
        <v>22</v>
      </c>
      <c r="C22" s="72"/>
    </row>
    <row r="23" spans="1:3" ht="12.75">
      <c r="A23" s="1" t="s">
        <v>20</v>
      </c>
      <c r="B23" s="7">
        <v>13.31</v>
      </c>
      <c r="C23" s="72"/>
    </row>
    <row r="24" spans="1:3" ht="12.75">
      <c r="A24" s="1" t="s">
        <v>21</v>
      </c>
      <c r="B24" s="8">
        <v>96</v>
      </c>
      <c r="C24" s="72"/>
    </row>
    <row r="25" spans="1:3" ht="12.75">
      <c r="A25" t="s">
        <v>4</v>
      </c>
      <c r="B25" s="2">
        <f>SUM(B21:B24)</f>
        <v>138.86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206.93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-89.93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13">
        <f>B18/B2</f>
        <v>0.03781666666666667</v>
      </c>
      <c r="C32" s="72"/>
    </row>
    <row r="33" spans="1:3" ht="12.75">
      <c r="A33" t="s">
        <v>23</v>
      </c>
      <c r="B33" s="13">
        <f>B25/B2</f>
        <v>0.07714444444444445</v>
      </c>
      <c r="C33" s="72"/>
    </row>
    <row r="34" spans="1:3" ht="12.75">
      <c r="A34" t="s">
        <v>27</v>
      </c>
      <c r="B34" s="13">
        <f>B27/B2</f>
        <v>0.11496111111111111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5" t="s">
        <v>30</v>
      </c>
    </row>
    <row r="2" spans="1:3" ht="12.75">
      <c r="A2" t="s">
        <v>29</v>
      </c>
      <c r="B2" s="9">
        <v>56</v>
      </c>
      <c r="C2" s="72"/>
    </row>
    <row r="3" spans="1:3" ht="12.75">
      <c r="A3" t="s">
        <v>141</v>
      </c>
      <c r="B3" s="12">
        <v>4.64</v>
      </c>
      <c r="C3" s="72"/>
    </row>
    <row r="4" spans="1:3" ht="12.75">
      <c r="A4" t="s">
        <v>28</v>
      </c>
      <c r="B4" s="2">
        <f>B2*B3</f>
        <v>259.84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10.2</v>
      </c>
      <c r="C7" s="72"/>
    </row>
    <row r="8" spans="1:3" ht="12.75">
      <c r="A8" s="1" t="s">
        <v>9</v>
      </c>
      <c r="B8" s="11">
        <v>23.9</v>
      </c>
      <c r="C8" s="72"/>
    </row>
    <row r="9" spans="1:3" ht="12.75">
      <c r="A9" s="1" t="s">
        <v>24</v>
      </c>
      <c r="B9" s="11">
        <v>9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72.04</v>
      </c>
      <c r="C11" s="72"/>
    </row>
    <row r="12" spans="1:3" ht="12.75">
      <c r="A12" s="1" t="s">
        <v>11</v>
      </c>
      <c r="B12" s="11">
        <v>7.1</v>
      </c>
      <c r="C12" s="72"/>
    </row>
    <row r="13" spans="1:3" ht="12.75">
      <c r="A13" s="1" t="s">
        <v>13</v>
      </c>
      <c r="B13" s="11">
        <v>10.13</v>
      </c>
      <c r="C13" s="72"/>
    </row>
    <row r="14" spans="1:3" ht="12.75">
      <c r="A14" s="1" t="s">
        <v>14</v>
      </c>
      <c r="B14" s="11">
        <v>17.53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3.34</v>
      </c>
      <c r="C17" s="72"/>
    </row>
    <row r="18" spans="1:3" ht="12.75">
      <c r="A18" t="s">
        <v>2</v>
      </c>
      <c r="B18" s="2">
        <f>SUM(B7:B17)</f>
        <v>160.74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7.13</v>
      </c>
      <c r="C21" s="72"/>
    </row>
    <row r="22" spans="1:3" ht="12.75">
      <c r="A22" s="1" t="s">
        <v>19</v>
      </c>
      <c r="B22" s="7">
        <v>20.45</v>
      </c>
      <c r="C22" s="72"/>
    </row>
    <row r="23" spans="1:3" ht="12.75">
      <c r="A23" s="1" t="s">
        <v>20</v>
      </c>
      <c r="B23" s="7">
        <v>11.25</v>
      </c>
      <c r="C23" s="72"/>
    </row>
    <row r="24" spans="1:3" ht="12.75">
      <c r="A24" s="1" t="s">
        <v>21</v>
      </c>
      <c r="B24" s="8">
        <v>96</v>
      </c>
      <c r="C24" s="72"/>
    </row>
    <row r="25" spans="1:3" ht="12.75">
      <c r="A25" t="s">
        <v>4</v>
      </c>
      <c r="B25" s="2">
        <f>SUM(B21:B24)</f>
        <v>134.82999999999998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295.57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-35.73000000000002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2.870357142857143</v>
      </c>
      <c r="C32" s="72"/>
    </row>
    <row r="33" spans="1:3" ht="12.75">
      <c r="A33" t="s">
        <v>23</v>
      </c>
      <c r="B33" s="2">
        <f>B25/B2</f>
        <v>2.4076785714285713</v>
      </c>
      <c r="C33" s="72"/>
    </row>
    <row r="34" spans="1:3" ht="12.75">
      <c r="A34" t="s">
        <v>27</v>
      </c>
      <c r="B34" s="2">
        <f>B27/B2</f>
        <v>5.278035714285714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9"/>
      <c r="B1" s="50" t="s">
        <v>140</v>
      </c>
      <c r="C1" s="50" t="s">
        <v>60</v>
      </c>
      <c r="D1" s="50" t="s">
        <v>113</v>
      </c>
      <c r="E1" s="51" t="s">
        <v>68</v>
      </c>
      <c r="F1" s="50" t="s">
        <v>72</v>
      </c>
      <c r="G1" s="50" t="s">
        <v>73</v>
      </c>
      <c r="H1" s="52" t="s">
        <v>63</v>
      </c>
    </row>
    <row r="2" spans="1:8" ht="12.75">
      <c r="A2" s="53" t="s">
        <v>58</v>
      </c>
      <c r="B2" s="15" t="s">
        <v>59</v>
      </c>
      <c r="C2" s="15" t="s">
        <v>61</v>
      </c>
      <c r="D2" s="42" t="s">
        <v>114</v>
      </c>
      <c r="E2" s="48" t="s">
        <v>69</v>
      </c>
      <c r="F2" s="15" t="s">
        <v>69</v>
      </c>
      <c r="G2" s="15" t="s">
        <v>69</v>
      </c>
      <c r="H2" s="54" t="s">
        <v>62</v>
      </c>
    </row>
    <row r="3" spans="1:8" ht="12.75">
      <c r="A3" s="55" t="s">
        <v>48</v>
      </c>
      <c r="B3" s="43">
        <f>HRSW!B4</f>
        <v>297</v>
      </c>
      <c r="C3" s="43">
        <f>HRSW!B18</f>
        <v>169.28</v>
      </c>
      <c r="D3" s="16">
        <f>B3-C3</f>
        <v>127.72</v>
      </c>
      <c r="E3" s="18">
        <v>500</v>
      </c>
      <c r="F3" s="19">
        <f aca="true" t="shared" si="0" ref="F3:F17">B3*E3</f>
        <v>148500</v>
      </c>
      <c r="G3" s="19">
        <f aca="true" t="shared" si="1" ref="G3:G17">E3*C3</f>
        <v>84640</v>
      </c>
      <c r="H3" s="30">
        <f>F3-G3</f>
        <v>63860</v>
      </c>
    </row>
    <row r="4" spans="1:8" ht="12.75">
      <c r="A4" s="55" t="s">
        <v>49</v>
      </c>
      <c r="B4" s="43">
        <f>Durum!B4</f>
        <v>267.08000000000004</v>
      </c>
      <c r="C4" s="43">
        <f>Durum!B18</f>
        <v>160.61</v>
      </c>
      <c r="D4" s="16">
        <f aca="true" t="shared" si="2" ref="D4:D17">B4-C4</f>
        <v>106.47000000000003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7">F4-G4</f>
        <v>0</v>
      </c>
    </row>
    <row r="5" spans="1:8" ht="12.75">
      <c r="A5" s="55" t="s">
        <v>50</v>
      </c>
      <c r="B5" s="43">
        <f>Barley!B4</f>
        <v>301.04</v>
      </c>
      <c r="C5" s="43">
        <f>Barley!B18</f>
        <v>159.49</v>
      </c>
      <c r="D5" s="16">
        <f t="shared" si="2"/>
        <v>141.55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5" t="s">
        <v>26</v>
      </c>
      <c r="B6" s="43">
        <f>Corn!B4</f>
        <v>462</v>
      </c>
      <c r="C6" s="43">
        <f>Corn!B18</f>
        <v>313.30999999999995</v>
      </c>
      <c r="D6" s="16">
        <f t="shared" si="2"/>
        <v>148.69000000000005</v>
      </c>
      <c r="E6" s="18">
        <v>500</v>
      </c>
      <c r="F6" s="19">
        <f t="shared" si="0"/>
        <v>231000</v>
      </c>
      <c r="G6" s="19">
        <f t="shared" si="1"/>
        <v>156654.99999999997</v>
      </c>
      <c r="H6" s="30">
        <f t="shared" si="3"/>
        <v>74345.00000000003</v>
      </c>
    </row>
    <row r="7" spans="1:8" ht="12.75">
      <c r="A7" s="55" t="s">
        <v>25</v>
      </c>
      <c r="B7" s="43">
        <f>Soyb!B4</f>
        <v>274.72</v>
      </c>
      <c r="C7" s="43">
        <f>Soyb!B18</f>
        <v>138.6</v>
      </c>
      <c r="D7" s="16">
        <f t="shared" si="2"/>
        <v>136.12000000000003</v>
      </c>
      <c r="E7" s="18">
        <v>1000</v>
      </c>
      <c r="F7" s="19">
        <f t="shared" si="0"/>
        <v>274720</v>
      </c>
      <c r="G7" s="19">
        <f t="shared" si="1"/>
        <v>138600</v>
      </c>
      <c r="H7" s="30">
        <f t="shared" si="3"/>
        <v>136120</v>
      </c>
    </row>
    <row r="8" spans="1:8" ht="12.75">
      <c r="A8" s="55" t="s">
        <v>77</v>
      </c>
      <c r="B8" s="43">
        <f>Drybean!B4</f>
        <v>378.4</v>
      </c>
      <c r="C8" s="43">
        <f>Drybean!B18</f>
        <v>230.46</v>
      </c>
      <c r="D8" s="16">
        <f t="shared" si="2"/>
        <v>147.93999999999997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5" t="s">
        <v>51</v>
      </c>
      <c r="B9" s="43">
        <f>Oil_SF!B4</f>
        <v>230.23000000000002</v>
      </c>
      <c r="C9" s="43">
        <f>Oil_SF!B18</f>
        <v>156.35</v>
      </c>
      <c r="D9" s="16">
        <f t="shared" si="2"/>
        <v>73.88000000000002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5" t="s">
        <v>52</v>
      </c>
      <c r="B10" s="43">
        <f>Conf_SF!B4</f>
        <v>321.93</v>
      </c>
      <c r="C10" s="43">
        <f>Conf_SF!B18</f>
        <v>193.48</v>
      </c>
      <c r="D10" s="16">
        <f t="shared" si="2"/>
        <v>128.45000000000002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5" t="s">
        <v>53</v>
      </c>
      <c r="B11" s="43">
        <f>Canola!B4</f>
        <v>231.45999999999998</v>
      </c>
      <c r="C11" s="43">
        <f>Canola!B18</f>
        <v>183.27</v>
      </c>
      <c r="D11" s="16">
        <f t="shared" si="2"/>
        <v>48.18999999999997</v>
      </c>
      <c r="E11" s="18">
        <v>0</v>
      </c>
      <c r="F11" s="19">
        <f t="shared" si="0"/>
        <v>0</v>
      </c>
      <c r="G11" s="19">
        <f t="shared" si="1"/>
        <v>0</v>
      </c>
      <c r="H11" s="30">
        <f t="shared" si="3"/>
        <v>0</v>
      </c>
    </row>
    <row r="12" spans="1:8" ht="12.75">
      <c r="A12" s="55" t="s">
        <v>54</v>
      </c>
      <c r="B12" s="43">
        <f>Flax!B4</f>
        <v>179.3</v>
      </c>
      <c r="C12" s="43">
        <f>Flax!B18</f>
        <v>100.78999999999998</v>
      </c>
      <c r="D12" s="16">
        <f t="shared" si="2"/>
        <v>78.51000000000003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6" t="s">
        <v>119</v>
      </c>
      <c r="B13" s="43">
        <f>Peas!B4</f>
        <v>237.54</v>
      </c>
      <c r="C13" s="43">
        <f>Peas!B18</f>
        <v>134.16</v>
      </c>
      <c r="D13" s="16">
        <f t="shared" si="2"/>
        <v>103.38</v>
      </c>
      <c r="E13" s="18">
        <v>0</v>
      </c>
      <c r="F13" s="19">
        <f>B13*E13</f>
        <v>0</v>
      </c>
      <c r="G13" s="19">
        <f>E13*C13</f>
        <v>0</v>
      </c>
      <c r="H13" s="30">
        <f>F13-G13</f>
        <v>0</v>
      </c>
    </row>
    <row r="14" spans="1:8" ht="12.75">
      <c r="A14" s="55" t="s">
        <v>55</v>
      </c>
      <c r="B14" s="43">
        <f>Oats!B4</f>
        <v>176.25</v>
      </c>
      <c r="C14" s="43">
        <f>Oats!B18</f>
        <v>111.12</v>
      </c>
      <c r="D14" s="16">
        <f t="shared" si="2"/>
        <v>65.13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5" t="s">
        <v>91</v>
      </c>
      <c r="B15" s="43">
        <f>'Wint.Wht'!B4</f>
        <v>259.84</v>
      </c>
      <c r="C15" s="43">
        <f>'Wint.Wht'!B18</f>
        <v>160.74</v>
      </c>
      <c r="D15" s="16">
        <f t="shared" si="2"/>
        <v>99.09999999999997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5" t="s">
        <v>56</v>
      </c>
      <c r="B16" s="43">
        <f>Millet!B4</f>
        <v>117</v>
      </c>
      <c r="C16" s="43">
        <f>Millet!B18</f>
        <v>68.07000000000001</v>
      </c>
      <c r="D16" s="16">
        <f t="shared" si="2"/>
        <v>48.92999999999999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5" t="s">
        <v>57</v>
      </c>
      <c r="B17" s="43">
        <f>'Wint.Wht'!B4</f>
        <v>259.84</v>
      </c>
      <c r="C17" s="43">
        <f>'Wint.Wht'!B18</f>
        <v>160.74</v>
      </c>
      <c r="D17" s="16">
        <f t="shared" si="2"/>
        <v>99.09999999999997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3" t="s">
        <v>74</v>
      </c>
      <c r="B18" s="14"/>
      <c r="C18" s="14"/>
      <c r="D18" s="14"/>
      <c r="E18" s="20">
        <f>SUM(E3:E17)</f>
        <v>2000</v>
      </c>
      <c r="F18" s="20">
        <f>SUM(F3:F17)</f>
        <v>654220</v>
      </c>
      <c r="G18" s="20">
        <f>SUM(G3:G17)</f>
        <v>379895</v>
      </c>
      <c r="H18" s="34">
        <f>SUM(H3:H17)</f>
        <v>274325</v>
      </c>
    </row>
    <row r="19" spans="1:7" ht="12.75">
      <c r="A19" s="4"/>
      <c r="B19" s="4"/>
      <c r="C19" s="4"/>
      <c r="D19" s="4"/>
      <c r="E19" s="16"/>
      <c r="F19" s="16"/>
      <c r="G19" s="16"/>
    </row>
    <row r="20" spans="1:8" ht="12.75">
      <c r="A20" s="3"/>
      <c r="B20" s="3"/>
      <c r="C20" s="81" t="s">
        <v>47</v>
      </c>
      <c r="D20" s="81"/>
      <c r="E20" s="81"/>
      <c r="F20" s="3"/>
      <c r="G20" s="3"/>
      <c r="H20" s="3"/>
    </row>
    <row r="21" spans="1:8" ht="12.75">
      <c r="A21" s="57" t="s">
        <v>70</v>
      </c>
      <c r="B21" s="58"/>
      <c r="C21" s="58"/>
      <c r="D21" s="59"/>
      <c r="E21" s="58" t="s">
        <v>71</v>
      </c>
      <c r="F21" s="58"/>
      <c r="G21" s="58"/>
      <c r="H21" s="60"/>
    </row>
    <row r="22" spans="1:8" ht="12.75">
      <c r="A22" s="55" t="s">
        <v>28</v>
      </c>
      <c r="B22" s="4"/>
      <c r="C22" s="19">
        <f>F18</f>
        <v>654220</v>
      </c>
      <c r="D22" s="4"/>
      <c r="E22" s="4" t="s">
        <v>65</v>
      </c>
      <c r="F22" s="4"/>
      <c r="G22" s="61">
        <f>G18</f>
        <v>379895</v>
      </c>
      <c r="H22" s="62"/>
    </row>
    <row r="23" spans="1:8" ht="12.75">
      <c r="A23" s="82" t="s">
        <v>151</v>
      </c>
      <c r="B23" s="83"/>
      <c r="C23" s="18">
        <v>0</v>
      </c>
      <c r="D23" s="67" t="s">
        <v>67</v>
      </c>
      <c r="E23" s="83" t="s">
        <v>115</v>
      </c>
      <c r="F23" s="83"/>
      <c r="G23" s="18">
        <v>48100</v>
      </c>
      <c r="H23" s="68" t="s">
        <v>67</v>
      </c>
    </row>
    <row r="24" spans="1:11" ht="12.75">
      <c r="A24" s="84"/>
      <c r="B24" s="85"/>
      <c r="C24" s="18">
        <v>0</v>
      </c>
      <c r="D24" s="4"/>
      <c r="E24" s="83" t="s">
        <v>64</v>
      </c>
      <c r="F24" s="83"/>
      <c r="G24" s="18">
        <v>192000</v>
      </c>
      <c r="H24" s="64"/>
      <c r="K24" s="69"/>
    </row>
    <row r="25" spans="1:8" ht="12.75">
      <c r="A25" s="84"/>
      <c r="B25" s="85"/>
      <c r="C25" s="18">
        <v>0</v>
      </c>
      <c r="D25" s="4"/>
      <c r="E25" s="83" t="s">
        <v>116</v>
      </c>
      <c r="F25" s="83"/>
      <c r="G25" s="18">
        <v>0</v>
      </c>
      <c r="H25" s="64"/>
    </row>
    <row r="26" spans="1:8" ht="12.75">
      <c r="A26" s="84"/>
      <c r="B26" s="85"/>
      <c r="C26" s="18">
        <v>0</v>
      </c>
      <c r="D26" s="4"/>
      <c r="E26" s="83" t="s">
        <v>66</v>
      </c>
      <c r="F26" s="83"/>
      <c r="G26" s="18">
        <v>0</v>
      </c>
      <c r="H26" s="64"/>
    </row>
    <row r="27" spans="1:8" ht="12.75">
      <c r="A27" s="84"/>
      <c r="B27" s="85"/>
      <c r="C27" s="18">
        <v>0</v>
      </c>
      <c r="D27" s="4"/>
      <c r="E27" s="85" t="s">
        <v>149</v>
      </c>
      <c r="F27" s="85"/>
      <c r="G27" s="18">
        <v>0</v>
      </c>
      <c r="H27" s="64"/>
    </row>
    <row r="28" spans="1:8" ht="12.75">
      <c r="A28" s="84"/>
      <c r="B28" s="85"/>
      <c r="C28" s="18">
        <v>0</v>
      </c>
      <c r="D28" s="4"/>
      <c r="E28" s="85"/>
      <c r="F28" s="85"/>
      <c r="G28" s="18">
        <v>0</v>
      </c>
      <c r="H28" s="64"/>
    </row>
    <row r="29" spans="1:8" ht="12.75">
      <c r="A29" s="84" t="s">
        <v>76</v>
      </c>
      <c r="B29" s="85"/>
      <c r="C29" s="22">
        <v>0</v>
      </c>
      <c r="D29" s="63"/>
      <c r="E29" s="85" t="s">
        <v>75</v>
      </c>
      <c r="F29" s="85"/>
      <c r="G29" s="22">
        <v>13900</v>
      </c>
      <c r="H29" s="64"/>
    </row>
    <row r="30" spans="1:8" ht="12.75">
      <c r="A30" s="55" t="s">
        <v>63</v>
      </c>
      <c r="B30" s="4"/>
      <c r="C30" s="19">
        <f>SUM(C22:C29)</f>
        <v>654220</v>
      </c>
      <c r="D30" s="4"/>
      <c r="E30" s="4" t="s">
        <v>63</v>
      </c>
      <c r="F30" s="4"/>
      <c r="G30" s="28">
        <f>SUM(G22:G29)</f>
        <v>633895</v>
      </c>
      <c r="H30" s="62"/>
    </row>
    <row r="31" spans="1:8" ht="12.75">
      <c r="A31" s="65" t="s">
        <v>117</v>
      </c>
      <c r="B31" s="3"/>
      <c r="C31" s="3"/>
      <c r="D31" s="3"/>
      <c r="E31" s="3"/>
      <c r="F31" s="3"/>
      <c r="G31" s="70">
        <f>C30-G30</f>
        <v>20325</v>
      </c>
      <c r="H31" s="66"/>
    </row>
    <row r="32" ht="12.75">
      <c r="G32" s="6"/>
    </row>
    <row r="33" spans="1:8" ht="12.75">
      <c r="A33" s="46" t="s">
        <v>129</v>
      </c>
      <c r="B33" s="87"/>
      <c r="C33" s="87"/>
      <c r="D33" s="87"/>
      <c r="E33" s="87"/>
      <c r="F33" s="71" t="s">
        <v>130</v>
      </c>
      <c r="G33" s="88"/>
      <c r="H33" s="88"/>
    </row>
    <row r="34" spans="3:6" ht="12.75">
      <c r="C34" s="45"/>
      <c r="D34" s="45"/>
      <c r="E34" s="45"/>
      <c r="F34" s="45"/>
    </row>
    <row r="35" spans="1:12" ht="12.75">
      <c r="A35" t="s">
        <v>30</v>
      </c>
      <c r="B35" s="86" t="s">
        <v>131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 ht="12.7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 ht="12.7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 ht="12.7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40" ht="12.75">
      <c r="A40" t="s">
        <v>118</v>
      </c>
    </row>
    <row r="41" spans="1:12" ht="12.75">
      <c r="A41" s="25" t="s">
        <v>78</v>
      </c>
      <c r="B41" s="26" t="s">
        <v>79</v>
      </c>
      <c r="C41" s="26" t="s">
        <v>80</v>
      </c>
      <c r="D41" s="26" t="s">
        <v>81</v>
      </c>
      <c r="E41" s="26" t="s">
        <v>82</v>
      </c>
      <c r="F41" s="26" t="s">
        <v>83</v>
      </c>
      <c r="G41" s="26" t="s">
        <v>84</v>
      </c>
      <c r="H41" s="26" t="s">
        <v>85</v>
      </c>
      <c r="I41" s="26" t="s">
        <v>86</v>
      </c>
      <c r="J41" s="26" t="s">
        <v>87</v>
      </c>
      <c r="K41" s="26" t="s">
        <v>88</v>
      </c>
      <c r="L41" s="27" t="s">
        <v>89</v>
      </c>
    </row>
    <row r="42" spans="1:12" ht="12.75">
      <c r="A42" s="55" t="s">
        <v>48</v>
      </c>
      <c r="B42" s="28">
        <f>$E3*HRSW!$B7</f>
        <v>8095.000000000001</v>
      </c>
      <c r="C42" s="28">
        <f>$E3*HRSW!$B8</f>
        <v>11000</v>
      </c>
      <c r="D42" s="28">
        <f>$E3*HRSW!$B9</f>
        <v>8500</v>
      </c>
      <c r="E42" s="28">
        <f>$E3*HRSW!$B10</f>
        <v>0</v>
      </c>
      <c r="F42" s="28">
        <f>$E3*HRSW!$B11</f>
        <v>35260</v>
      </c>
      <c r="G42" s="28">
        <f>$E3*HRSW!$B12</f>
        <v>3550</v>
      </c>
      <c r="H42" s="28">
        <f>$E3*HRSW!$B13</f>
        <v>5890</v>
      </c>
      <c r="I42" s="28">
        <f>$E3*HRSW!$B14</f>
        <v>9835</v>
      </c>
      <c r="J42" s="28">
        <f>$E3*HRSW!$B15</f>
        <v>0</v>
      </c>
      <c r="K42" s="28">
        <f>$E3*HRSW!$B16</f>
        <v>750</v>
      </c>
      <c r="L42" s="29">
        <f>$E3*HRSW!$B17</f>
        <v>1760</v>
      </c>
    </row>
    <row r="43" spans="1:12" ht="12.75">
      <c r="A43" s="55" t="s">
        <v>49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55" t="s">
        <v>50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55" t="s">
        <v>26</v>
      </c>
      <c r="B45" s="19">
        <f>$E6*Corn!$B7</f>
        <v>47740</v>
      </c>
      <c r="C45" s="19">
        <f>$E6*Corn!$B8</f>
        <v>12000</v>
      </c>
      <c r="D45" s="19">
        <f>$E6*Corn!$B9</f>
        <v>0</v>
      </c>
      <c r="E45" s="19">
        <f>$E6*Corn!$B10</f>
        <v>0</v>
      </c>
      <c r="F45" s="19">
        <f>$E6*Corn!$B11</f>
        <v>44200</v>
      </c>
      <c r="G45" s="19">
        <f>$E6*Corn!$B12</f>
        <v>13550</v>
      </c>
      <c r="H45" s="19">
        <f>$E6*Corn!$B13</f>
        <v>8505</v>
      </c>
      <c r="I45" s="19">
        <f>$E6*Corn!$B14</f>
        <v>12790</v>
      </c>
      <c r="J45" s="19">
        <f>$E6*Corn!$B15</f>
        <v>13860</v>
      </c>
      <c r="K45" s="19">
        <f>$E6*Corn!$B16</f>
        <v>750</v>
      </c>
      <c r="L45" s="30">
        <f>$E6*Corn!$B17</f>
        <v>3260</v>
      </c>
    </row>
    <row r="46" spans="1:12" ht="12.75">
      <c r="A46" s="55" t="s">
        <v>25</v>
      </c>
      <c r="B46" s="19">
        <f>$E7*Soyb!$B7</f>
        <v>65750</v>
      </c>
      <c r="C46" s="19">
        <f>$E7*Soyb!$B8</f>
        <v>22000</v>
      </c>
      <c r="D46" s="19">
        <f>$E7*Soyb!$B9</f>
        <v>0</v>
      </c>
      <c r="E46" s="19">
        <f>$E7*Soyb!$B10</f>
        <v>4000</v>
      </c>
      <c r="F46" s="19">
        <f>$E7*Soyb!$B11</f>
        <v>2920</v>
      </c>
      <c r="G46" s="19">
        <f>$E7*Soyb!$B12</f>
        <v>7700</v>
      </c>
      <c r="H46" s="19">
        <f>$E7*Soyb!$B13</f>
        <v>9940</v>
      </c>
      <c r="I46" s="19">
        <f>$E7*Soyb!$B14</f>
        <v>18660</v>
      </c>
      <c r="J46" s="19">
        <f>$E7*Soyb!$B15</f>
        <v>0</v>
      </c>
      <c r="K46" s="19">
        <f>$E7*Soyb!$B16</f>
        <v>4750</v>
      </c>
      <c r="L46" s="30">
        <f>$E7*Soyb!$B17</f>
        <v>2880</v>
      </c>
    </row>
    <row r="47" spans="1:12" ht="12.75">
      <c r="A47" s="55" t="s">
        <v>77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55" t="s">
        <v>51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55" t="s">
        <v>52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55" t="s">
        <v>53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30">
        <f>$E11*Canola!$B17</f>
        <v>0</v>
      </c>
    </row>
    <row r="51" spans="1:12" ht="12.75">
      <c r="A51" s="55" t="s">
        <v>54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55" t="s">
        <v>55</v>
      </c>
      <c r="B52" s="19">
        <f>$E14*Oats!$B7</f>
        <v>0</v>
      </c>
      <c r="C52" s="19">
        <f>$E14*Oats!$B8</f>
        <v>0</v>
      </c>
      <c r="D52" s="19">
        <f>$E14*Oats!$B9</f>
        <v>0</v>
      </c>
      <c r="E52" s="19">
        <f>$E14*Oats!$B10</f>
        <v>0</v>
      </c>
      <c r="F52" s="19">
        <f>$E14*Oats!$B11</f>
        <v>0</v>
      </c>
      <c r="G52" s="19">
        <f>$E14*Oats!$B12</f>
        <v>0</v>
      </c>
      <c r="H52" s="19">
        <f>$E14*Oats!$B13</f>
        <v>0</v>
      </c>
      <c r="I52" s="19">
        <f>$E14*Oats!$B14</f>
        <v>0</v>
      </c>
      <c r="J52" s="19">
        <f>$E14*Oats!$B15</f>
        <v>0</v>
      </c>
      <c r="K52" s="19">
        <f>$E14*Oats!$B16</f>
        <v>0</v>
      </c>
      <c r="L52" s="30">
        <f>$E14*Oats!$B17</f>
        <v>0</v>
      </c>
    </row>
    <row r="53" spans="1:12" ht="12.75">
      <c r="A53" s="55" t="s">
        <v>91</v>
      </c>
      <c r="B53" s="31">
        <f>$E15*Buckwht!$B7</f>
        <v>0</v>
      </c>
      <c r="C53" s="19">
        <f>$E15*Buckwht!$B8</f>
        <v>0</v>
      </c>
      <c r="D53" s="19">
        <f>$E15*Buckwht!$B9</f>
        <v>0</v>
      </c>
      <c r="E53" s="19">
        <f>$E15*Buckwht!$B10</f>
        <v>0</v>
      </c>
      <c r="F53" s="19">
        <f>$E15*Buckwht!$B11</f>
        <v>0</v>
      </c>
      <c r="G53" s="19">
        <f>$E15*Buckwht!$B12</f>
        <v>0</v>
      </c>
      <c r="H53" s="19">
        <f>$E15*Buckwht!$B13</f>
        <v>0</v>
      </c>
      <c r="I53" s="19">
        <f>$E15*Buckwht!$B14</f>
        <v>0</v>
      </c>
      <c r="J53" s="19">
        <f>$E15*Buckwht!$B15</f>
        <v>0</v>
      </c>
      <c r="K53" s="19">
        <f>$E15*Buckwht!$B16</f>
        <v>0</v>
      </c>
      <c r="L53" s="30">
        <f>$E15*Buckwht!$B17</f>
        <v>0</v>
      </c>
    </row>
    <row r="54" spans="1:12" ht="12.75">
      <c r="A54" s="55" t="s">
        <v>56</v>
      </c>
      <c r="B54" s="31">
        <f>$E16*Millet!$B7</f>
        <v>0</v>
      </c>
      <c r="C54" s="31">
        <f>$E16*Millet!$B8</f>
        <v>0</v>
      </c>
      <c r="D54" s="31">
        <f>$E16*Millet!$B9</f>
        <v>0</v>
      </c>
      <c r="E54" s="31">
        <f>$E16*Millet!$B10</f>
        <v>0</v>
      </c>
      <c r="F54" s="31">
        <f>$E16*Millet!$B11</f>
        <v>0</v>
      </c>
      <c r="G54" s="31">
        <f>$E16*Millet!$B12</f>
        <v>0</v>
      </c>
      <c r="H54" s="31">
        <f>$E16*Millet!$B13</f>
        <v>0</v>
      </c>
      <c r="I54" s="31">
        <f>$E16*Millet!$B14</f>
        <v>0</v>
      </c>
      <c r="J54" s="31">
        <f>$E16*Millet!$B15</f>
        <v>0</v>
      </c>
      <c r="K54" s="31">
        <f>$E16*Millet!$B16</f>
        <v>0</v>
      </c>
      <c r="L54" s="32">
        <f>$E16*Millet!$B17</f>
        <v>0</v>
      </c>
    </row>
    <row r="55" spans="1:12" ht="12.75">
      <c r="A55" s="55" t="s">
        <v>57</v>
      </c>
      <c r="B55" s="31">
        <f>$E17*'Wint.Wht'!$B7</f>
        <v>0</v>
      </c>
      <c r="C55" s="31">
        <f>$E17*'Wint.Wht'!$B8</f>
        <v>0</v>
      </c>
      <c r="D55" s="31">
        <f>$E17*'Wint.Wht'!$B9</f>
        <v>0</v>
      </c>
      <c r="E55" s="31">
        <f>$E17*'Wint.Wht'!$B10</f>
        <v>0</v>
      </c>
      <c r="F55" s="31">
        <f>$E17*'Wint.Wht'!$B11</f>
        <v>0</v>
      </c>
      <c r="G55" s="31">
        <f>$E17*'Wint.Wht'!$B12</f>
        <v>0</v>
      </c>
      <c r="H55" s="31">
        <f>$E17*'Wint.Wht'!$B13</f>
        <v>0</v>
      </c>
      <c r="I55" s="31">
        <f>$E17*'Wint.Wht'!$B14</f>
        <v>0</v>
      </c>
      <c r="J55" s="31">
        <f>$E17*'Wint.Wht'!$B15</f>
        <v>0</v>
      </c>
      <c r="K55" s="31">
        <f>$E17*'Wint.Wht'!$B16</f>
        <v>0</v>
      </c>
      <c r="L55" s="32">
        <f>$E17*'Wint.Wht'!$B17</f>
        <v>0</v>
      </c>
    </row>
    <row r="56" spans="1:12" ht="12.75">
      <c r="A56" s="33" t="s">
        <v>74</v>
      </c>
      <c r="B56" s="20">
        <f aca="true" t="shared" si="4" ref="B56:L56">SUM(B42:B55)</f>
        <v>121585</v>
      </c>
      <c r="C56" s="20">
        <f t="shared" si="4"/>
        <v>45000</v>
      </c>
      <c r="D56" s="20">
        <f t="shared" si="4"/>
        <v>8500</v>
      </c>
      <c r="E56" s="20">
        <f t="shared" si="4"/>
        <v>4000</v>
      </c>
      <c r="F56" s="20">
        <f t="shared" si="4"/>
        <v>82380</v>
      </c>
      <c r="G56" s="20">
        <f t="shared" si="4"/>
        <v>24800</v>
      </c>
      <c r="H56" s="20">
        <f t="shared" si="4"/>
        <v>24335</v>
      </c>
      <c r="I56" s="20">
        <f t="shared" si="4"/>
        <v>41285</v>
      </c>
      <c r="J56" s="20">
        <f t="shared" si="4"/>
        <v>13860</v>
      </c>
      <c r="K56" s="20">
        <f t="shared" si="4"/>
        <v>6250</v>
      </c>
      <c r="L56" s="34">
        <f t="shared" si="4"/>
        <v>7900</v>
      </c>
    </row>
    <row r="57" spans="1:12" ht="12.75">
      <c r="A57" s="33" t="s">
        <v>90</v>
      </c>
      <c r="B57" s="20"/>
      <c r="C57" s="34"/>
      <c r="D57" s="35">
        <f>SUM(B56:L56)</f>
        <v>379895</v>
      </c>
      <c r="E57" s="21"/>
      <c r="F57" s="21"/>
      <c r="G57" s="21"/>
      <c r="H57" s="21"/>
      <c r="I57" s="21"/>
      <c r="J57" s="21"/>
      <c r="K57" s="21"/>
      <c r="L57" s="21"/>
    </row>
  </sheetData>
  <sheetProtection sheet="1" objects="1" scenarios="1"/>
  <mergeCells count="21">
    <mergeCell ref="B36:L36"/>
    <mergeCell ref="B37:L37"/>
    <mergeCell ref="B38:L38"/>
    <mergeCell ref="B33:E33"/>
    <mergeCell ref="G33:H33"/>
    <mergeCell ref="B35:L35"/>
    <mergeCell ref="A29:B29"/>
    <mergeCell ref="E29:F29"/>
    <mergeCell ref="A25:B25"/>
    <mergeCell ref="E25:F25"/>
    <mergeCell ref="A26:B26"/>
    <mergeCell ref="E26:F26"/>
    <mergeCell ref="A27:B27"/>
    <mergeCell ref="E27:F27"/>
    <mergeCell ref="C20:E20"/>
    <mergeCell ref="A23:B23"/>
    <mergeCell ref="E23:F23"/>
    <mergeCell ref="A24:B24"/>
    <mergeCell ref="E24:F24"/>
    <mergeCell ref="A28:B28"/>
    <mergeCell ref="E28:F28"/>
  </mergeCells>
  <printOptions/>
  <pageMargins left="0.5" right="0.25" top="1" bottom="0.25" header="0.5" footer="0.5"/>
  <pageSetup fitToHeight="1" fitToWidth="1" horizontalDpi="600" verticalDpi="600" orientation="portrait" scale="90" r:id="rId1"/>
  <ignoredErrors>
    <ignoredError sqref="B16:C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3" t="s">
        <v>30</v>
      </c>
    </row>
    <row r="2" spans="1:3" ht="12.75">
      <c r="A2" t="s">
        <v>29</v>
      </c>
      <c r="B2" s="9">
        <v>55</v>
      </c>
      <c r="C2" s="72"/>
    </row>
    <row r="3" spans="1:3" ht="12.75">
      <c r="A3" t="s">
        <v>141</v>
      </c>
      <c r="B3" s="12">
        <v>5.4</v>
      </c>
      <c r="C3" s="72"/>
    </row>
    <row r="4" spans="1:3" ht="12.75">
      <c r="A4" t="s">
        <v>28</v>
      </c>
      <c r="B4" s="2">
        <f>B2*B3</f>
        <v>297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16.19</v>
      </c>
      <c r="C7" s="72"/>
    </row>
    <row r="8" spans="1:3" ht="12.75">
      <c r="A8" s="1" t="s">
        <v>9</v>
      </c>
      <c r="B8" s="11">
        <v>22</v>
      </c>
      <c r="C8" s="72"/>
    </row>
    <row r="9" spans="1:3" ht="12.75">
      <c r="A9" s="1" t="s">
        <v>24</v>
      </c>
      <c r="B9" s="11">
        <v>17</v>
      </c>
      <c r="C9" s="74"/>
    </row>
    <row r="10" spans="1:3" ht="12.75">
      <c r="A10" s="1" t="s">
        <v>10</v>
      </c>
      <c r="B10" s="11">
        <v>0</v>
      </c>
      <c r="C10" s="74" t="s">
        <v>132</v>
      </c>
    </row>
    <row r="11" spans="1:3" ht="12.75">
      <c r="A11" s="1" t="s">
        <v>12</v>
      </c>
      <c r="B11" s="11">
        <v>70.52</v>
      </c>
      <c r="C11" s="72"/>
    </row>
    <row r="12" spans="1:3" ht="12.75">
      <c r="A12" s="1" t="s">
        <v>11</v>
      </c>
      <c r="B12" s="11">
        <v>7.1</v>
      </c>
      <c r="C12" s="72"/>
    </row>
    <row r="13" spans="1:3" ht="12.75">
      <c r="A13" s="1" t="s">
        <v>13</v>
      </c>
      <c r="B13" s="11">
        <v>11.78</v>
      </c>
      <c r="C13" s="72"/>
    </row>
    <row r="14" spans="1:3" ht="12.75">
      <c r="A14" s="1" t="s">
        <v>14</v>
      </c>
      <c r="B14" s="11">
        <v>19.67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3.52</v>
      </c>
      <c r="C17" s="72"/>
    </row>
    <row r="18" spans="1:3" ht="12.75">
      <c r="A18" t="s">
        <v>2</v>
      </c>
      <c r="B18" s="2">
        <f>SUM(B7:B17)</f>
        <v>169.28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7.68</v>
      </c>
      <c r="C21" s="72"/>
    </row>
    <row r="22" spans="1:3" ht="12.75">
      <c r="A22" s="1" t="s">
        <v>19</v>
      </c>
      <c r="B22" s="7">
        <v>22.63</v>
      </c>
      <c r="C22" s="72"/>
    </row>
    <row r="23" spans="1:3" ht="12.75">
      <c r="A23" s="1" t="s">
        <v>20</v>
      </c>
      <c r="B23" s="7">
        <v>13.12</v>
      </c>
      <c r="C23" s="72"/>
    </row>
    <row r="24" spans="1:3" ht="12.75">
      <c r="A24" s="1" t="s">
        <v>21</v>
      </c>
      <c r="B24" s="8">
        <v>96</v>
      </c>
      <c r="C24" s="72"/>
    </row>
    <row r="25" spans="1:3" ht="12.75">
      <c r="A25" t="s">
        <v>4</v>
      </c>
      <c r="B25" s="2">
        <f>SUM(B21:B24)</f>
        <v>139.43</v>
      </c>
      <c r="C25" s="72"/>
    </row>
    <row r="26" spans="2:3" ht="12.75" customHeight="1">
      <c r="B26" s="2"/>
      <c r="C26" s="72"/>
    </row>
    <row r="27" spans="1:3" ht="12.75">
      <c r="A27" t="s">
        <v>5</v>
      </c>
      <c r="B27" s="2">
        <f>B18+B25</f>
        <v>308.71000000000004</v>
      </c>
      <c r="C27" s="72"/>
    </row>
    <row r="28" spans="2:3" ht="12.75" customHeight="1">
      <c r="B28" s="2"/>
      <c r="C28" s="72"/>
    </row>
    <row r="29" spans="1:3" ht="12.75">
      <c r="A29" t="s">
        <v>32</v>
      </c>
      <c r="B29" s="2">
        <f>B4-B27</f>
        <v>-11.710000000000036</v>
      </c>
      <c r="C29" s="72"/>
    </row>
    <row r="30" spans="2:3" ht="12.75" customHeight="1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3.077818181818182</v>
      </c>
      <c r="C32" s="72"/>
    </row>
    <row r="33" spans="1:3" ht="12.75">
      <c r="A33" t="s">
        <v>23</v>
      </c>
      <c r="B33" s="2">
        <f>B25/B2</f>
        <v>2.535090909090909</v>
      </c>
      <c r="C33" s="72"/>
    </row>
    <row r="34" spans="1:3" ht="12.75">
      <c r="A34" t="s">
        <v>27</v>
      </c>
      <c r="B34" s="2">
        <f>B27/B2</f>
        <v>5.612909090909092</v>
      </c>
      <c r="C34" s="72"/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3" t="s">
        <v>30</v>
      </c>
    </row>
    <row r="2" spans="1:3" ht="12.75">
      <c r="A2" t="s">
        <v>29</v>
      </c>
      <c r="B2" s="9">
        <v>44</v>
      </c>
      <c r="C2" s="72"/>
    </row>
    <row r="3" spans="1:3" ht="12.75">
      <c r="A3" t="s">
        <v>141</v>
      </c>
      <c r="B3" s="12">
        <v>6.07</v>
      </c>
      <c r="C3" s="72" t="s">
        <v>121</v>
      </c>
    </row>
    <row r="4" spans="1:3" ht="12.75">
      <c r="A4" t="s">
        <v>28</v>
      </c>
      <c r="B4" s="2">
        <f>B2*B3</f>
        <v>267.08000000000004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25</v>
      </c>
      <c r="C7" s="72"/>
    </row>
    <row r="8" spans="1:3" ht="12.75">
      <c r="A8" s="1" t="s">
        <v>9</v>
      </c>
      <c r="B8" s="11">
        <v>22</v>
      </c>
      <c r="C8" s="72"/>
    </row>
    <row r="9" spans="1:3" ht="12.75">
      <c r="A9" s="1" t="s">
        <v>24</v>
      </c>
      <c r="B9" s="11">
        <v>17</v>
      </c>
      <c r="C9" s="74"/>
    </row>
    <row r="10" spans="1:3" ht="12.75">
      <c r="A10" s="1" t="s">
        <v>10</v>
      </c>
      <c r="B10" s="11">
        <v>0</v>
      </c>
      <c r="C10" s="74" t="s">
        <v>132</v>
      </c>
    </row>
    <row r="11" spans="1:3" ht="12.75">
      <c r="A11" s="1" t="s">
        <v>12</v>
      </c>
      <c r="B11" s="11">
        <v>53.69</v>
      </c>
      <c r="C11" s="72"/>
    </row>
    <row r="12" spans="1:3" ht="12.75">
      <c r="A12" s="1" t="s">
        <v>11</v>
      </c>
      <c r="B12" s="11">
        <v>7.4</v>
      </c>
      <c r="C12" s="72"/>
    </row>
    <row r="13" spans="1:3" ht="12.75">
      <c r="A13" s="1" t="s">
        <v>13</v>
      </c>
      <c r="B13" s="11">
        <v>11.31</v>
      </c>
      <c r="C13" s="72"/>
    </row>
    <row r="14" spans="1:3" ht="12.75">
      <c r="A14" s="1" t="s">
        <v>14</v>
      </c>
      <c r="B14" s="11">
        <v>19.37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3.34</v>
      </c>
      <c r="C17" s="72"/>
    </row>
    <row r="18" spans="1:3" ht="12.75">
      <c r="A18" t="s">
        <v>2</v>
      </c>
      <c r="B18" s="2">
        <f>SUM(B7:B17)</f>
        <v>160.61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7.49</v>
      </c>
      <c r="C21" s="72"/>
    </row>
    <row r="22" spans="1:3" ht="12.75">
      <c r="A22" s="1" t="s">
        <v>19</v>
      </c>
      <c r="B22" s="7">
        <v>22.09</v>
      </c>
      <c r="C22" s="72"/>
    </row>
    <row r="23" spans="1:3" ht="12.75">
      <c r="A23" s="1" t="s">
        <v>20</v>
      </c>
      <c r="B23" s="7">
        <v>12.83</v>
      </c>
      <c r="C23" s="72"/>
    </row>
    <row r="24" spans="1:3" ht="12.75">
      <c r="A24" s="1" t="s">
        <v>21</v>
      </c>
      <c r="B24" s="8">
        <v>96</v>
      </c>
      <c r="C24" s="72"/>
    </row>
    <row r="25" spans="1:3" ht="12.75">
      <c r="A25" t="s">
        <v>4</v>
      </c>
      <c r="B25" s="2">
        <f>SUM(B21:B24)</f>
        <v>138.41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299.02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-31.93999999999994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3.650227272727273</v>
      </c>
      <c r="C32" s="72"/>
    </row>
    <row r="33" spans="1:3" ht="12.75">
      <c r="A33" t="s">
        <v>23</v>
      </c>
      <c r="B33" s="2">
        <f>B25/B2</f>
        <v>3.145681818181818</v>
      </c>
      <c r="C33" s="72"/>
    </row>
    <row r="34" spans="1:3" ht="12.75">
      <c r="A34" t="s">
        <v>27</v>
      </c>
      <c r="B34" s="2">
        <f>B27/B2</f>
        <v>6.795909090909091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5" t="s">
        <v>30</v>
      </c>
    </row>
    <row r="2" spans="1:3" ht="12.75">
      <c r="A2" t="s">
        <v>29</v>
      </c>
      <c r="B2" s="9">
        <v>71</v>
      </c>
      <c r="C2" s="72"/>
    </row>
    <row r="3" spans="1:3" ht="12.75">
      <c r="A3" t="s">
        <v>141</v>
      </c>
      <c r="B3" s="12">
        <v>4.24</v>
      </c>
      <c r="C3" s="74" t="s">
        <v>152</v>
      </c>
    </row>
    <row r="4" spans="1:3" ht="12.75">
      <c r="A4" t="s">
        <v>28</v>
      </c>
      <c r="B4" s="2">
        <f>B2*B3</f>
        <v>301.04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17</v>
      </c>
      <c r="C7" s="72"/>
    </row>
    <row r="8" spans="1:3" ht="12.75">
      <c r="A8" s="1" t="s">
        <v>9</v>
      </c>
      <c r="B8" s="11">
        <v>19.2</v>
      </c>
      <c r="C8" s="72"/>
    </row>
    <row r="9" spans="1:3" ht="12.75">
      <c r="A9" s="1" t="s">
        <v>24</v>
      </c>
      <c r="B9" s="11">
        <v>17</v>
      </c>
      <c r="C9" s="74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53.35</v>
      </c>
      <c r="C11" s="72"/>
    </row>
    <row r="12" spans="1:3" ht="12.75">
      <c r="A12" s="1" t="s">
        <v>11</v>
      </c>
      <c r="B12" s="11">
        <v>15.9</v>
      </c>
      <c r="C12" s="72"/>
    </row>
    <row r="13" spans="1:3" ht="12.75">
      <c r="A13" s="1" t="s">
        <v>13</v>
      </c>
      <c r="B13" s="11">
        <v>12.36</v>
      </c>
      <c r="C13" s="72"/>
    </row>
    <row r="14" spans="1:3" ht="12.75">
      <c r="A14" s="1" t="s">
        <v>14</v>
      </c>
      <c r="B14" s="11">
        <v>19.86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3.32</v>
      </c>
      <c r="C17" s="72"/>
    </row>
    <row r="18" spans="1:3" ht="12.75">
      <c r="A18" t="s">
        <v>2</v>
      </c>
      <c r="B18" s="2">
        <f>SUM(B7:B17)</f>
        <v>159.49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8.01</v>
      </c>
      <c r="C21" s="72"/>
    </row>
    <row r="22" spans="1:3" ht="12.75">
      <c r="A22" s="1" t="s">
        <v>19</v>
      </c>
      <c r="B22" s="7">
        <v>23.63</v>
      </c>
      <c r="C22" s="72"/>
    </row>
    <row r="23" spans="1:3" ht="12.75">
      <c r="A23" s="1" t="s">
        <v>20</v>
      </c>
      <c r="B23" s="7">
        <v>13.68</v>
      </c>
      <c r="C23" s="72"/>
    </row>
    <row r="24" spans="1:3" ht="12.75">
      <c r="A24" s="1" t="s">
        <v>21</v>
      </c>
      <c r="B24" s="8">
        <v>96</v>
      </c>
      <c r="C24" s="72"/>
    </row>
    <row r="25" spans="1:3" ht="12.75">
      <c r="A25" t="s">
        <v>4</v>
      </c>
      <c r="B25" s="2">
        <f>SUM(B21:B24)</f>
        <v>141.32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300.81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0.2300000000000182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2.2463380281690144</v>
      </c>
      <c r="C32" s="72"/>
    </row>
    <row r="33" spans="1:3" ht="12.75">
      <c r="A33" t="s">
        <v>23</v>
      </c>
      <c r="B33" s="2">
        <f>B25/B2</f>
        <v>1.9904225352112674</v>
      </c>
      <c r="C33" s="72"/>
    </row>
    <row r="34" spans="1:3" ht="12.75">
      <c r="A34" t="s">
        <v>27</v>
      </c>
      <c r="B34" s="2">
        <f>B27/B2</f>
        <v>4.236760563380281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5" t="s">
        <v>30</v>
      </c>
    </row>
    <row r="2" spans="1:3" ht="12.75">
      <c r="A2" t="s">
        <v>29</v>
      </c>
      <c r="B2" s="9">
        <v>132</v>
      </c>
      <c r="C2" s="72"/>
    </row>
    <row r="3" spans="1:3" ht="12.75">
      <c r="A3" t="s">
        <v>141</v>
      </c>
      <c r="B3" s="12">
        <v>3.5</v>
      </c>
      <c r="C3" s="72"/>
    </row>
    <row r="4" spans="1:3" ht="12.75">
      <c r="A4" t="s">
        <v>28</v>
      </c>
      <c r="B4" s="2">
        <f>B2*B3</f>
        <v>462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95.48</v>
      </c>
      <c r="C7" s="74"/>
    </row>
    <row r="8" spans="1:3" ht="12.75">
      <c r="A8" s="1" t="s">
        <v>9</v>
      </c>
      <c r="B8" s="11">
        <v>24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88.4</v>
      </c>
      <c r="C11" s="72"/>
    </row>
    <row r="12" spans="1:3" ht="12.75">
      <c r="A12" s="1" t="s">
        <v>11</v>
      </c>
      <c r="B12" s="11">
        <v>27.1</v>
      </c>
      <c r="C12" s="72"/>
    </row>
    <row r="13" spans="1:3" ht="12.75">
      <c r="A13" s="1" t="s">
        <v>13</v>
      </c>
      <c r="B13" s="11">
        <v>17.01</v>
      </c>
      <c r="C13" s="72"/>
    </row>
    <row r="14" spans="1:3" ht="12.75">
      <c r="A14" s="1" t="s">
        <v>14</v>
      </c>
      <c r="B14" s="11">
        <v>25.58</v>
      </c>
      <c r="C14" s="72"/>
    </row>
    <row r="15" spans="1:3" ht="12.75">
      <c r="A15" s="1" t="s">
        <v>15</v>
      </c>
      <c r="B15" s="11">
        <v>27.72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6.52</v>
      </c>
      <c r="C17" s="72"/>
    </row>
    <row r="18" spans="1:3" ht="12.75">
      <c r="A18" t="s">
        <v>2</v>
      </c>
      <c r="B18" s="2">
        <f>SUM(B7:B17)</f>
        <v>313.30999999999995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10.36</v>
      </c>
      <c r="C21" s="72"/>
    </row>
    <row r="22" spans="1:3" ht="12.75">
      <c r="A22" s="1" t="s">
        <v>19</v>
      </c>
      <c r="B22" s="7">
        <v>34.57</v>
      </c>
      <c r="C22" s="72"/>
    </row>
    <row r="23" spans="1:3" ht="12.75">
      <c r="A23" s="1" t="s">
        <v>20</v>
      </c>
      <c r="B23" s="7">
        <v>19.78</v>
      </c>
      <c r="C23" s="72"/>
    </row>
    <row r="24" spans="1:3" ht="12.75">
      <c r="A24" s="1" t="s">
        <v>21</v>
      </c>
      <c r="B24" s="8">
        <v>96</v>
      </c>
      <c r="C24" s="72"/>
    </row>
    <row r="25" spans="1:3" ht="12.75">
      <c r="A25" t="s">
        <v>4</v>
      </c>
      <c r="B25" s="2">
        <f>SUM(B21:B24)</f>
        <v>160.71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474.02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-12.019999999999982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2.3735606060606056</v>
      </c>
      <c r="C32" s="72"/>
    </row>
    <row r="33" spans="1:3" ht="12.75">
      <c r="A33" t="s">
        <v>23</v>
      </c>
      <c r="B33" s="2">
        <f>B25/B2</f>
        <v>1.2175</v>
      </c>
      <c r="C33" s="72"/>
    </row>
    <row r="34" spans="1:3" ht="12.75">
      <c r="A34" t="s">
        <v>27</v>
      </c>
      <c r="B34" s="2">
        <f>B27/B2</f>
        <v>3.591060606060606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5" t="s">
        <v>30</v>
      </c>
    </row>
    <row r="2" spans="1:3" ht="12.75">
      <c r="A2" t="s">
        <v>29</v>
      </c>
      <c r="B2" s="9">
        <v>34</v>
      </c>
      <c r="C2" s="72"/>
    </row>
    <row r="3" spans="1:3" ht="12.75">
      <c r="A3" t="s">
        <v>141</v>
      </c>
      <c r="B3" s="12">
        <v>8.08</v>
      </c>
      <c r="C3" s="72"/>
    </row>
    <row r="4" spans="1:3" ht="12.75">
      <c r="A4" t="s">
        <v>28</v>
      </c>
      <c r="B4" s="2">
        <f>B2*B3</f>
        <v>274.72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65.75</v>
      </c>
      <c r="C7" s="72" t="s">
        <v>144</v>
      </c>
    </row>
    <row r="8" spans="1:3" ht="12.75">
      <c r="A8" s="1" t="s">
        <v>9</v>
      </c>
      <c r="B8" s="11">
        <v>22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4</v>
      </c>
      <c r="C10" s="74" t="s">
        <v>133</v>
      </c>
    </row>
    <row r="11" spans="1:3" ht="12.75">
      <c r="A11" s="1" t="s">
        <v>12</v>
      </c>
      <c r="B11" s="11">
        <v>2.92</v>
      </c>
      <c r="C11" s="72"/>
    </row>
    <row r="12" spans="1:3" ht="12.75">
      <c r="A12" s="1" t="s">
        <v>11</v>
      </c>
      <c r="B12" s="11">
        <v>7.7</v>
      </c>
      <c r="C12" s="72"/>
    </row>
    <row r="13" spans="1:3" ht="12.75">
      <c r="A13" s="1" t="s">
        <v>13</v>
      </c>
      <c r="B13" s="11">
        <v>9.94</v>
      </c>
      <c r="C13" s="72"/>
    </row>
    <row r="14" spans="1:3" ht="12.75">
      <c r="A14" s="1" t="s">
        <v>14</v>
      </c>
      <c r="B14" s="11">
        <v>18.66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4.75</v>
      </c>
      <c r="C16" s="72"/>
    </row>
    <row r="17" spans="1:3" ht="12.75">
      <c r="A17" s="1" t="s">
        <v>17</v>
      </c>
      <c r="B17" s="12">
        <v>2.88</v>
      </c>
      <c r="C17" s="72"/>
    </row>
    <row r="18" spans="1:3" ht="12.75">
      <c r="A18" t="s">
        <v>2</v>
      </c>
      <c r="B18" s="2">
        <f>SUM(B7:B17)</f>
        <v>138.6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7.32</v>
      </c>
      <c r="C21" s="72"/>
    </row>
    <row r="22" spans="1:3" ht="12.75">
      <c r="A22" s="1" t="s">
        <v>19</v>
      </c>
      <c r="B22" s="7">
        <v>22.04</v>
      </c>
      <c r="C22" s="72"/>
    </row>
    <row r="23" spans="1:3" ht="12.75">
      <c r="A23" s="1" t="s">
        <v>20</v>
      </c>
      <c r="B23" s="7">
        <v>12.61</v>
      </c>
      <c r="C23" s="72"/>
    </row>
    <row r="24" spans="1:3" ht="12.75">
      <c r="A24" s="1" t="s">
        <v>21</v>
      </c>
      <c r="B24" s="8">
        <v>96</v>
      </c>
      <c r="C24" s="72"/>
    </row>
    <row r="25" spans="1:3" ht="12.75">
      <c r="A25" t="s">
        <v>4</v>
      </c>
      <c r="B25" s="2">
        <f>SUM(B21:B24)</f>
        <v>137.97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276.57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-1.849999999999966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4.076470588235294</v>
      </c>
      <c r="C32" s="72"/>
    </row>
    <row r="33" spans="1:3" ht="12.75">
      <c r="A33" t="s">
        <v>23</v>
      </c>
      <c r="B33" s="2">
        <f>B25/B2</f>
        <v>4.057941176470588</v>
      </c>
      <c r="C33" s="72"/>
    </row>
    <row r="34" spans="1:3" ht="12.75">
      <c r="A34" t="s">
        <v>27</v>
      </c>
      <c r="B34" s="2">
        <f>B27/B2</f>
        <v>8.134411764705883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5" t="s">
        <v>30</v>
      </c>
    </row>
    <row r="2" spans="1:3" ht="12.75">
      <c r="A2" t="s">
        <v>29</v>
      </c>
      <c r="B2" s="9">
        <v>1720</v>
      </c>
      <c r="C2" s="72"/>
    </row>
    <row r="3" spans="1:3" ht="12.75">
      <c r="A3" t="s">
        <v>141</v>
      </c>
      <c r="B3" s="12">
        <v>0.22</v>
      </c>
      <c r="C3" s="72"/>
    </row>
    <row r="4" spans="1:3" ht="12.75">
      <c r="A4" t="s">
        <v>28</v>
      </c>
      <c r="B4" s="2">
        <f>B2*B3</f>
        <v>378.4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55.28</v>
      </c>
      <c r="C7" s="72"/>
    </row>
    <row r="8" spans="1:3" ht="12.75">
      <c r="A8" s="1" t="s">
        <v>9</v>
      </c>
      <c r="B8" s="11">
        <v>45.8</v>
      </c>
      <c r="C8" s="74" t="s">
        <v>134</v>
      </c>
    </row>
    <row r="9" spans="1:3" ht="12.75">
      <c r="A9" s="1" t="s">
        <v>24</v>
      </c>
      <c r="B9" s="11">
        <v>20</v>
      </c>
      <c r="C9" s="74" t="s">
        <v>139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40.21</v>
      </c>
      <c r="C11" s="72"/>
    </row>
    <row r="12" spans="1:3" ht="12.75">
      <c r="A12" s="1" t="s">
        <v>11</v>
      </c>
      <c r="B12" s="11">
        <v>15.5</v>
      </c>
      <c r="C12" s="72"/>
    </row>
    <row r="13" spans="1:3" ht="12.75">
      <c r="A13" s="1" t="s">
        <v>13</v>
      </c>
      <c r="B13" s="11">
        <v>12.69</v>
      </c>
      <c r="C13" s="72"/>
    </row>
    <row r="14" spans="1:3" ht="12.75">
      <c r="A14" s="1" t="s">
        <v>14</v>
      </c>
      <c r="B14" s="11">
        <v>23.43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12.75</v>
      </c>
      <c r="C16" s="72"/>
    </row>
    <row r="17" spans="1:3" ht="12.75">
      <c r="A17" s="1" t="s">
        <v>17</v>
      </c>
      <c r="B17" s="12">
        <v>4.8</v>
      </c>
      <c r="C17" s="72"/>
    </row>
    <row r="18" spans="1:3" ht="12.75">
      <c r="A18" t="s">
        <v>2</v>
      </c>
      <c r="B18" s="2">
        <f>SUM(B7:B17)</f>
        <v>230.46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8.4</v>
      </c>
      <c r="C21" s="72"/>
    </row>
    <row r="22" spans="1:3" ht="12.75">
      <c r="A22" s="1" t="s">
        <v>19</v>
      </c>
      <c r="B22" s="7">
        <v>28.32</v>
      </c>
      <c r="C22" s="72"/>
    </row>
    <row r="23" spans="1:3" ht="12.75">
      <c r="A23" s="1" t="s">
        <v>20</v>
      </c>
      <c r="B23" s="7">
        <v>16.37</v>
      </c>
      <c r="C23" s="72"/>
    </row>
    <row r="24" spans="1:3" ht="12.75">
      <c r="A24" s="1" t="s">
        <v>21</v>
      </c>
      <c r="B24" s="8">
        <v>96</v>
      </c>
      <c r="C24" s="72"/>
    </row>
    <row r="25" spans="1:3" ht="12.75">
      <c r="A25" t="s">
        <v>4</v>
      </c>
      <c r="B25" s="2">
        <f>SUM(B21:B24)</f>
        <v>149.09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379.55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-1.150000000000034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0.13398837209302325</v>
      </c>
      <c r="C32" s="72"/>
    </row>
    <row r="33" spans="1:3" ht="12.75">
      <c r="A33" t="s">
        <v>23</v>
      </c>
      <c r="B33" s="13">
        <f>B25/B2</f>
        <v>0.08668023255813953</v>
      </c>
      <c r="C33" s="72"/>
    </row>
    <row r="34" spans="1:3" ht="12.75">
      <c r="A34" t="s">
        <v>27</v>
      </c>
      <c r="B34" s="13">
        <f>B27/B2</f>
        <v>0.2206686046511628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6" t="s">
        <v>30</v>
      </c>
    </row>
    <row r="2" spans="1:3" ht="12.75">
      <c r="A2" t="s">
        <v>29</v>
      </c>
      <c r="B2" s="9">
        <v>1430</v>
      </c>
      <c r="C2" s="72"/>
    </row>
    <row r="3" spans="1:3" ht="12.75">
      <c r="A3" t="s">
        <v>141</v>
      </c>
      <c r="B3" s="10">
        <v>0.161</v>
      </c>
      <c r="C3" s="72"/>
    </row>
    <row r="4" spans="1:3" ht="12.75">
      <c r="A4" t="s">
        <v>28</v>
      </c>
      <c r="B4" s="2">
        <f>B2*B3</f>
        <v>230.23000000000002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33</v>
      </c>
      <c r="C7" s="74" t="s">
        <v>138</v>
      </c>
    </row>
    <row r="8" spans="1:3" ht="12.75">
      <c r="A8" s="1" t="s">
        <v>9</v>
      </c>
      <c r="B8" s="11">
        <v>27</v>
      </c>
      <c r="C8" s="72"/>
    </row>
    <row r="9" spans="1:3" ht="12.75">
      <c r="A9" s="1" t="s">
        <v>24</v>
      </c>
      <c r="B9" s="11">
        <v>0</v>
      </c>
      <c r="C9" s="72" t="s">
        <v>142</v>
      </c>
    </row>
    <row r="10" spans="1:3" ht="12.75">
      <c r="A10" s="1" t="s">
        <v>10</v>
      </c>
      <c r="B10" s="11">
        <v>5</v>
      </c>
      <c r="C10" s="74" t="s">
        <v>135</v>
      </c>
    </row>
    <row r="11" spans="1:3" ht="12.75">
      <c r="A11" s="1" t="s">
        <v>12</v>
      </c>
      <c r="B11" s="11">
        <v>30.53</v>
      </c>
      <c r="C11" s="72"/>
    </row>
    <row r="12" spans="1:3" ht="12.75">
      <c r="A12" s="1" t="s">
        <v>11</v>
      </c>
      <c r="B12" s="11">
        <v>11.3</v>
      </c>
      <c r="C12" s="72"/>
    </row>
    <row r="13" spans="1:3" ht="12.75">
      <c r="A13" s="1" t="s">
        <v>13</v>
      </c>
      <c r="B13" s="11">
        <v>12.46</v>
      </c>
      <c r="C13" s="72"/>
    </row>
    <row r="14" spans="1:3" ht="12.75">
      <c r="A14" s="1" t="s">
        <v>14</v>
      </c>
      <c r="B14" s="11">
        <v>20.02</v>
      </c>
      <c r="C14" s="72"/>
    </row>
    <row r="15" spans="1:3" ht="12.75">
      <c r="A15" s="1" t="s">
        <v>15</v>
      </c>
      <c r="B15" s="11">
        <v>4.29</v>
      </c>
      <c r="C15" s="72"/>
    </row>
    <row r="16" spans="1:3" ht="12.75">
      <c r="A16" s="1" t="s">
        <v>16</v>
      </c>
      <c r="B16" s="11">
        <v>9.5</v>
      </c>
      <c r="C16" s="72"/>
    </row>
    <row r="17" spans="1:3" ht="12.75">
      <c r="A17" s="1" t="s">
        <v>17</v>
      </c>
      <c r="B17" s="12">
        <v>3.25</v>
      </c>
      <c r="C17" s="72"/>
    </row>
    <row r="18" spans="1:3" ht="12.75">
      <c r="A18" t="s">
        <v>2</v>
      </c>
      <c r="B18" s="2">
        <f>SUM(B7:B17)</f>
        <v>156.35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8.37</v>
      </c>
      <c r="C21" s="72"/>
    </row>
    <row r="22" spans="1:3" ht="12.75">
      <c r="A22" s="1" t="s">
        <v>19</v>
      </c>
      <c r="B22" s="7">
        <v>25.7</v>
      </c>
      <c r="C22" s="72"/>
    </row>
    <row r="23" spans="1:3" ht="12.75">
      <c r="A23" s="1" t="s">
        <v>20</v>
      </c>
      <c r="B23" s="7">
        <v>15.75</v>
      </c>
      <c r="C23" s="72"/>
    </row>
    <row r="24" spans="1:3" ht="12.75">
      <c r="A24" s="1" t="s">
        <v>21</v>
      </c>
      <c r="B24" s="8">
        <v>96</v>
      </c>
      <c r="C24" s="72"/>
    </row>
    <row r="25" spans="1:3" ht="12.75">
      <c r="A25" t="s">
        <v>4</v>
      </c>
      <c r="B25" s="2">
        <f>SUM(B21:B24)</f>
        <v>145.82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302.16999999999996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-71.93999999999994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0.10933566433566433</v>
      </c>
      <c r="C32" s="72"/>
    </row>
    <row r="33" spans="1:3" ht="12.75">
      <c r="A33" t="s">
        <v>23</v>
      </c>
      <c r="B33" s="13">
        <f>B25/B2</f>
        <v>0.10197202797202796</v>
      </c>
      <c r="C33" s="72"/>
    </row>
    <row r="34" spans="1:3" ht="12.75">
      <c r="A34" t="s">
        <v>27</v>
      </c>
      <c r="B34" s="13">
        <f>B27/B2</f>
        <v>0.21130769230769228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2009-12-11T17:52:44Z</cp:lastPrinted>
  <dcterms:created xsi:type="dcterms:W3CDTF">2005-01-10T15:34:54Z</dcterms:created>
  <dcterms:modified xsi:type="dcterms:W3CDTF">2015-12-17T22:43:36Z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