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10"/>
  </bookViews>
  <sheets>
    <sheet name="Intro" sheetId="1" r:id="rId1"/>
    <sheet name="Cashflow" sheetId="2" r:id="rId2"/>
    <sheet name="HRSW" sheetId="3" r:id="rId3"/>
    <sheet name="Barley" sheetId="4" r:id="rId4"/>
    <sheet name="Corn" sheetId="5" r:id="rId5"/>
    <sheet name="Soyb" sheetId="6" r:id="rId6"/>
    <sheet name="Drybean" sheetId="7" r:id="rId7"/>
    <sheet name="Oil_SF" sheetId="8" r:id="rId8"/>
    <sheet name="Conf_SF" sheetId="9" r:id="rId9"/>
    <sheet name="Oats" sheetId="10" r:id="rId10"/>
    <sheet name="Wint.Wht" sheetId="11" r:id="rId11"/>
  </sheets>
  <definedNames>
    <definedName name="_xlnm.Print_Area" localSheetId="1">'Cashflow'!$A$1:$L$47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<sst xmlns="http://schemas.openxmlformats.org/spreadsheetml/2006/main" count="394" uniqueCount="127">
  <si>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</si>
  <si>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</si>
  <si>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</si>
  <si>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</si>
  <si>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</si>
  <si>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</si>
  <si>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</si>
  <si>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</si>
  <si>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</si>
  <si>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</si>
  <si>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</si>
  <si>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</si>
  <si>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</si>
  <si>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</si>
  <si>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</si>
  <si>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</si>
  <si>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</si>
  <si>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</si>
  <si>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</si>
  <si>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</si>
  <si>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</si>
  <si>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</si>
  <si>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</si>
  <si>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</si>
  <si>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</si>
  <si>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</si>
  <si>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</si>
  <si>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</si>
  <si>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</si>
  <si>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</si>
  <si>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</si>
  <si>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</si>
  <si>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</si>
  <si>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</si>
  <si>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</si>
  <si>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</si>
  <si>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</si>
  <si>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</si>
  <si>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</si>
  <si>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</si>
  <si>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OATS</t>
  </si>
  <si>
    <t>WINTER WHEAT</t>
  </si>
  <si>
    <t>CASHFLOW SUMMARY</t>
  </si>
  <si>
    <t>HRSW</t>
  </si>
  <si>
    <t>Barley</t>
  </si>
  <si>
    <t>Oil_SF</t>
  </si>
  <si>
    <t>Conf. SF</t>
  </si>
  <si>
    <t>Oats</t>
  </si>
  <si>
    <t>Wint.Wht</t>
  </si>
  <si>
    <t>CROP</t>
  </si>
  <si>
    <t>Revenue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</si>
  <si>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</si>
  <si>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</si>
  <si>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</si>
  <si>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</si>
  <si>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</si>
  <si>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</si>
  <si>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</si>
  <si>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</si>
  <si>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</si>
  <si>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</si>
  <si>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Totals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</si>
  <si>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</si>
  <si>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</si>
  <si>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</si>
  <si>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</si>
  <si>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</si>
  <si>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</si>
  <si>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</si>
  <si>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</si>
  <si>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</si>
  <si>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</si>
  <si>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</si>
  <si>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</si>
  <si>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</si>
  <si>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</si>
  <si>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</si>
  <si>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</si>
  <si>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Summary of Direct Costs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</si>
  <si>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</si>
  <si>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</si>
  <si>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</si>
  <si>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</si>
  <si>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</si>
  <si>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</si>
  <si>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</si>
  <si>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</si>
  <si>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</si>
  <si>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</si>
  <si>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</si>
  <si>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</si>
  <si>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</si>
  <si>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</si>
  <si>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</si>
  <si>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</si>
  <si>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</si>
  <si>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</si>
  <si>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</si>
  <si>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</si>
  <si>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</si>
  <si>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</si>
  <si>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</si>
  <si>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</si>
  <si>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</si>
  <si>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</si>
  <si>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Date:</t>
  </si>
  <si>
    <t>See direct cost summary below.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</si>
  <si>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 (Cashflow is not </t>
    </r>
  </si>
  <si>
    <t>Soybean aphid and/or spider mite insecticide</t>
  </si>
  <si>
    <t>Spraying for head feeding insects</t>
  </si>
  <si>
    <t>Two sprayings for head feeding insects</t>
  </si>
  <si>
    <t>Name:</t>
  </si>
  <si>
    <t xml:space="preserve">  Market Price</t>
  </si>
  <si>
    <t>Fungicide for rust would cost $4 plus application</t>
  </si>
  <si>
    <t>Cost includes $8 for inoculant and fungicide seed treatment</t>
  </si>
  <si>
    <t xml:space="preserve">the whole farm cashflow.  This worksheet consists of three tables.  The first table lists the market 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</si>
  <si>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</si>
  <si>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</si>
  <si>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</si>
  <si>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Gov't Pmts (ARC/PLC)</t>
  </si>
  <si>
    <t>Cereal grain aphid insecticide would cost about $4</t>
  </si>
  <si>
    <t>Fungicide for white mold, second treatment maybe needed.</t>
  </si>
  <si>
    <t>Mkt Rev.</t>
  </si>
  <si>
    <t>per Acre</t>
  </si>
  <si>
    <t xml:space="preserve">Dir. Costs </t>
  </si>
  <si>
    <t>Malt price, estimate of feed barley price is $2.40</t>
  </si>
  <si>
    <t>North Dakota 2020 Projected Crop Budgets - South Red River Valley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</si>
</sst>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51" fillId="0" borderId="10" xfId="0" applyFont="1" applyBorder="1" applyAlignment="1">
      <alignment horizontal="center"/>
    </xf>
    <xf numFmtId="3" fontId="52" fillId="0" borderId="10" xfId="0" applyNumberFormat="1" applyFont="1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52" fillId="0" borderId="0" xfId="0" applyFont="1" applyBorder="1" applyAlignment="1" quotePrefix="1">
      <alignment/>
    </xf>
    <xf numFmtId="0" fontId="52" fillId="0" borderId="18" xfId="0" applyFont="1" applyBorder="1" applyAlignment="1" quotePrefix="1">
      <alignment/>
    </xf>
    <xf numFmtId="0" fontId="52" fillId="0" borderId="0" xfId="0" applyFont="1" applyBorder="1" applyAlignment="1" applyProtection="1">
      <alignment/>
      <protection locked="0"/>
    </xf>
    <xf numFmtId="0" fontId="0" fillId="0" borderId="0" xfId="0" applyBorder="1" applyAlignment="1" quotePrefix="1">
      <alignment/>
    </xf>
    <xf numFmtId="0" fontId="0" fillId="0" borderId="18" xfId="0" applyBorder="1" applyAlignment="1" quotePrefix="1">
      <alignment/>
    </xf>
    <xf numFmtId="3" fontId="52" fillId="0" borderId="0" xfId="0" applyNumberFormat="1" applyFont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33" borderId="19" xfId="0" applyNumberForma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52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52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2" fillId="0" borderId="0" xfId="0" applyFont="1" applyAlignment="1" applyProtection="1">
      <alignment/>
      <protection locked="0"/>
    </xf>
    <xf numFmtId="0" fontId="52" fillId="0" borderId="17" xfId="0" applyFont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31</xdr:row>
      <xdr:rowOff>38100</xdr:rowOff>
    </xdr:from>
    <xdr:to>
      <xdr:col>10</xdr:col>
      <xdr:colOff>200025</xdr:colOff>
      <xdr:row>58</xdr:row>
      <xdr:rowOff>9525</xdr:rowOff>
    </xdr:to>
    <xdr:pic>
      <xdr:nvPicPr>
        <xdr:cNvPr id="1" name="Picture 1" descr="ND Map for Budget Reg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105400"/>
          <a:ext cx="63055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2" t="s">
        <v>126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2.75">
      <c r="A2" s="73" t="s">
        <v>79</v>
      </c>
      <c r="B2" s="73"/>
      <c r="C2" s="73"/>
      <c r="D2" s="73"/>
      <c r="E2" s="73"/>
      <c r="F2" s="73"/>
      <c r="G2" s="73"/>
      <c r="H2" s="73"/>
      <c r="I2" s="73"/>
      <c r="J2" s="73"/>
    </row>
    <row r="3" spans="1:8" ht="12.75">
      <c r="A3" s="35"/>
      <c r="B3" s="36"/>
      <c r="C3" s="37"/>
      <c r="D3" s="37"/>
      <c r="E3" s="37"/>
      <c r="F3" s="36"/>
      <c r="G3" s="36"/>
      <c r="H3" s="36"/>
    </row>
    <row r="4" spans="1:8" ht="12.75">
      <c r="A4" s="65" t="s">
        <v>80</v>
      </c>
      <c r="B4" s="38"/>
      <c r="C4" s="38"/>
      <c r="D4" s="38"/>
      <c r="E4" s="38"/>
      <c r="F4" s="38"/>
      <c r="G4" s="38"/>
      <c r="H4" s="38"/>
    </row>
    <row r="5" spans="1:8" ht="12.75">
      <c r="A5" s="17" t="s">
        <v>81</v>
      </c>
      <c r="B5" s="38"/>
      <c r="C5" s="38"/>
      <c r="D5" s="38"/>
      <c r="E5" s="38"/>
      <c r="F5" s="38"/>
      <c r="G5" s="38"/>
      <c r="H5" s="38"/>
    </row>
    <row r="6" spans="1:8" ht="12.75">
      <c r="A6" s="17" t="s">
        <v>82</v>
      </c>
      <c r="B6" s="38"/>
      <c r="C6" s="38"/>
      <c r="D6" s="38"/>
      <c r="E6" s="38"/>
      <c r="F6" s="38"/>
      <c r="G6" s="38"/>
      <c r="H6" s="38"/>
    </row>
    <row r="7" spans="1:8" ht="12.75">
      <c r="A7" s="17" t="s">
        <v>83</v>
      </c>
      <c r="B7" s="38"/>
      <c r="C7" s="38"/>
      <c r="D7" s="38"/>
      <c r="E7" s="38"/>
      <c r="F7" s="38"/>
      <c r="G7" s="38"/>
      <c r="H7" s="38"/>
    </row>
    <row r="8" spans="1:8" ht="12.75">
      <c r="A8" s="17" t="s">
        <v>84</v>
      </c>
      <c r="B8" s="38"/>
      <c r="C8" s="38"/>
      <c r="D8" s="38"/>
      <c r="E8" s="38"/>
      <c r="F8" s="38"/>
      <c r="G8" s="38"/>
      <c r="H8" s="38"/>
    </row>
    <row r="9" spans="1:8" ht="12.75">
      <c r="A9" s="17" t="s">
        <v>116</v>
      </c>
      <c r="B9" s="38"/>
      <c r="C9" s="38"/>
      <c r="D9" s="38"/>
      <c r="E9" s="38"/>
      <c r="F9" s="38"/>
      <c r="G9" s="38"/>
      <c r="H9" s="38"/>
    </row>
    <row r="10" spans="1:8" ht="12.75">
      <c r="A10" s="17" t="s">
        <v>117</v>
      </c>
      <c r="B10" s="38"/>
      <c r="C10" s="38"/>
      <c r="D10" s="38"/>
      <c r="E10" s="38"/>
      <c r="F10" s="38"/>
      <c r="G10" s="38"/>
      <c r="H10" s="38"/>
    </row>
    <row r="11" spans="1:8" ht="12.75">
      <c r="A11" s="17" t="s">
        <v>85</v>
      </c>
      <c r="B11" s="38"/>
      <c r="C11" s="38"/>
      <c r="D11" s="38"/>
      <c r="E11" s="38"/>
      <c r="F11" s="38"/>
      <c r="G11" s="38"/>
      <c r="H11" s="38"/>
    </row>
    <row r="12" spans="1:8" ht="12.75">
      <c r="A12" s="17"/>
      <c r="B12" s="38"/>
      <c r="C12" s="38"/>
      <c r="D12" s="38"/>
      <c r="E12" s="38"/>
      <c r="F12" s="38"/>
      <c r="G12" s="38"/>
      <c r="H12" s="38"/>
    </row>
    <row r="13" spans="1:8" ht="12.75">
      <c r="A13" s="65" t="s">
        <v>86</v>
      </c>
      <c r="B13" s="66"/>
      <c r="C13" s="66"/>
      <c r="D13" s="38"/>
      <c r="E13" s="38"/>
      <c r="F13" s="38"/>
      <c r="G13" s="38"/>
      <c r="H13" s="38"/>
    </row>
    <row r="14" spans="1:8" ht="12.75">
      <c r="A14" s="17" t="s">
        <v>87</v>
      </c>
      <c r="B14" s="38"/>
      <c r="C14" s="38"/>
      <c r="D14" s="38"/>
      <c r="E14" s="38"/>
      <c r="F14" s="38"/>
      <c r="G14" s="38"/>
      <c r="H14" s="38"/>
    </row>
    <row r="15" spans="1:8" ht="12.75">
      <c r="A15" s="67" t="s">
        <v>115</v>
      </c>
      <c r="B15" s="38"/>
      <c r="C15" s="38"/>
      <c r="D15" s="38"/>
      <c r="E15" s="38"/>
      <c r="F15" s="38"/>
      <c r="G15" s="38"/>
      <c r="H15" s="38"/>
    </row>
    <row r="16" spans="1:8" ht="12.75">
      <c r="A16" s="17" t="s">
        <v>88</v>
      </c>
      <c r="B16" s="38"/>
      <c r="C16" s="38"/>
      <c r="D16" s="38"/>
      <c r="E16" s="38"/>
      <c r="F16" s="38"/>
      <c r="G16" s="38"/>
      <c r="H16" s="38"/>
    </row>
    <row r="17" spans="1:8" ht="12.75">
      <c r="A17" s="17" t="s">
        <v>89</v>
      </c>
      <c r="B17" s="38"/>
      <c r="C17" s="38"/>
      <c r="D17" s="38"/>
      <c r="E17" s="38"/>
      <c r="F17" s="38"/>
      <c r="G17" s="38"/>
      <c r="H17" s="38"/>
    </row>
    <row r="18" spans="1:8" ht="12.75">
      <c r="A18" s="17" t="s">
        <v>107</v>
      </c>
      <c r="B18" s="38"/>
      <c r="C18" s="38"/>
      <c r="D18" s="38"/>
      <c r="E18" s="38"/>
      <c r="F18" s="38"/>
      <c r="G18" s="38"/>
      <c r="H18" s="38"/>
    </row>
    <row r="19" spans="1:8" ht="12.75">
      <c r="A19" s="17" t="s">
        <v>90</v>
      </c>
      <c r="B19" s="38"/>
      <c r="C19" s="38"/>
      <c r="E19" s="38"/>
      <c r="F19" s="38"/>
      <c r="G19" s="38"/>
      <c r="H19" s="38"/>
    </row>
    <row r="20" spans="1:8" ht="12.75">
      <c r="A20" s="17" t="s">
        <v>91</v>
      </c>
      <c r="B20" s="38"/>
      <c r="C20" s="38"/>
      <c r="D20" s="38"/>
      <c r="E20" s="38"/>
      <c r="F20" s="38"/>
      <c r="G20" s="38"/>
      <c r="H20" s="38"/>
    </row>
    <row r="21" spans="1:8" ht="12.75">
      <c r="A21" s="17" t="s">
        <v>92</v>
      </c>
      <c r="B21" s="38"/>
      <c r="C21" s="38"/>
      <c r="D21" s="38"/>
      <c r="E21" s="38"/>
      <c r="F21" s="38"/>
      <c r="G21" s="38"/>
      <c r="H21" s="38"/>
    </row>
    <row r="22" spans="1:8" ht="12.75">
      <c r="A22" s="17" t="s">
        <v>93</v>
      </c>
      <c r="B22" s="38"/>
      <c r="C22" s="38"/>
      <c r="D22" s="38"/>
      <c r="E22" s="38"/>
      <c r="F22" s="38"/>
      <c r="G22" s="38"/>
      <c r="H22" s="38"/>
    </row>
    <row r="23" spans="2:8" ht="12.75">
      <c r="B23" s="38"/>
      <c r="C23" s="38"/>
      <c r="D23" s="38"/>
      <c r="E23" s="38"/>
      <c r="F23" s="38"/>
      <c r="G23" s="38"/>
      <c r="H23" s="38"/>
    </row>
    <row r="24" spans="1:8" ht="12.75">
      <c r="A24" s="65" t="s">
        <v>94</v>
      </c>
      <c r="B24" s="38"/>
      <c r="C24" s="38"/>
      <c r="D24" s="38"/>
      <c r="E24" s="38"/>
      <c r="F24" s="38"/>
      <c r="G24" s="38"/>
      <c r="H24" s="38"/>
    </row>
    <row r="25" spans="1:8" ht="12.75">
      <c r="A25" s="17" t="s">
        <v>95</v>
      </c>
      <c r="B25" s="38"/>
      <c r="C25" s="38"/>
      <c r="D25" s="38"/>
      <c r="E25" s="38"/>
      <c r="F25" s="38"/>
      <c r="G25" s="38"/>
      <c r="H25" s="38"/>
    </row>
    <row r="26" spans="1:8" ht="12.75" customHeight="1">
      <c r="A26" s="17" t="s">
        <v>96</v>
      </c>
      <c r="B26" s="38"/>
      <c r="C26" s="38"/>
      <c r="D26" s="38"/>
      <c r="E26" s="38"/>
      <c r="F26" s="38"/>
      <c r="G26" s="38"/>
      <c r="H26" s="38"/>
    </row>
    <row r="27" spans="1:8" ht="12.75">
      <c r="A27" s="17" t="s">
        <v>97</v>
      </c>
      <c r="B27" s="38"/>
      <c r="C27" s="38"/>
      <c r="D27" s="38"/>
      <c r="E27" s="38"/>
      <c r="F27" s="38"/>
      <c r="G27" s="38"/>
      <c r="H27" s="38"/>
    </row>
    <row r="28" spans="1:8" ht="13.5">
      <c r="A28" s="17" t="s">
        <v>98</v>
      </c>
      <c r="B28" s="38"/>
      <c r="C28" s="38"/>
      <c r="D28" s="38"/>
      <c r="E28" s="38"/>
      <c r="F28" s="38"/>
      <c r="G28" s="38"/>
      <c r="H28" s="38"/>
    </row>
    <row r="29" spans="1:8" ht="12.75">
      <c r="A29" s="36"/>
      <c r="B29" s="36"/>
      <c r="C29" s="36"/>
      <c r="D29" s="36"/>
      <c r="E29" s="36"/>
      <c r="F29" s="36"/>
      <c r="G29" s="36"/>
      <c r="H29" s="36"/>
    </row>
    <row r="30" spans="1:8" ht="12.75">
      <c r="A30" s="36" t="s">
        <v>99</v>
      </c>
      <c r="B30" s="36"/>
      <c r="C30" s="36"/>
      <c r="D30" s="36"/>
      <c r="E30" s="36"/>
      <c r="F30" s="36"/>
      <c r="G30" s="36"/>
      <c r="H30" s="36"/>
    </row>
    <row r="31" spans="1:11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2" ht="12.7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1:12" ht="12.7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1:12" ht="12.7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1:12" ht="12.7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1:12" ht="12.7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1:12" ht="12.7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1:12" ht="12.7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1:12" ht="12.7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1:12" ht="12.7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1:12" ht="12.7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1:12" ht="12.7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1:12" ht="12.7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1:12" ht="12.7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1:12" ht="12.7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1:12" ht="12.7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1:12" ht="12.7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1:12" ht="12.7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1:12" ht="12.7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1:12" ht="12.7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1:12" ht="12.7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1:12" ht="12.7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1:12" ht="12.7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1:12" ht="12.7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1:12" ht="12.7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1:12" ht="12.7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1:12" ht="12.7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1:12" ht="12.7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1:12" ht="12.7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1:12" ht="12.75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</sheetData>
  <sheetProtection sheet="1" objects="1" scenarios="1"/>
  <mergeCells count="2">
    <mergeCell ref="A1:J1"/>
    <mergeCell ref="A2:J2"/>
  </mergeCells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2" t="s">
        <v>0</v>
      </c>
      <c r="C1" s="70" t="s">
        <v>30</v>
      </c>
    </row>
    <row r="2" spans="1:3" ht="12.75">
      <c r="A2" t="s">
        <v>29</v>
      </c>
      <c r="B2" s="9">
        <v>100</v>
      </c>
      <c r="C2" s="68"/>
    </row>
    <row r="3" spans="1:3" ht="12.75">
      <c r="A3" t="s">
        <v>112</v>
      </c>
      <c r="B3" s="12">
        <v>2.43</v>
      </c>
      <c r="C3" s="68"/>
    </row>
    <row r="4" spans="1:3" ht="12.75">
      <c r="A4" t="s">
        <v>28</v>
      </c>
      <c r="B4" s="2">
        <f>B2*B3</f>
        <v>243.00000000000003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12.5</v>
      </c>
      <c r="C7" s="68"/>
    </row>
    <row r="8" spans="1:3" ht="12.75">
      <c r="A8" s="1" t="s">
        <v>9</v>
      </c>
      <c r="B8" s="11">
        <v>5.4</v>
      </c>
      <c r="C8" s="68"/>
    </row>
    <row r="9" spans="1:3" ht="12.75">
      <c r="A9" s="1" t="s">
        <v>24</v>
      </c>
      <c r="B9" s="11">
        <v>0</v>
      </c>
      <c r="C9" s="68"/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60.3</v>
      </c>
      <c r="C11" s="68"/>
    </row>
    <row r="12" spans="1:3" ht="12.75">
      <c r="A12" s="1" t="s">
        <v>11</v>
      </c>
      <c r="B12" s="11">
        <v>9.5</v>
      </c>
      <c r="C12" s="68"/>
    </row>
    <row r="13" spans="1:3" ht="12.75">
      <c r="A13" s="1" t="s">
        <v>13</v>
      </c>
      <c r="B13" s="11">
        <v>20.9</v>
      </c>
      <c r="C13" s="68"/>
    </row>
    <row r="14" spans="1:3" ht="12.75">
      <c r="A14" s="1" t="s">
        <v>14</v>
      </c>
      <c r="B14" s="11">
        <v>23.04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8</v>
      </c>
      <c r="C16" s="68"/>
    </row>
    <row r="17" spans="1:3" ht="12.75">
      <c r="A17" s="1" t="s">
        <v>17</v>
      </c>
      <c r="B17" s="12">
        <v>3.77</v>
      </c>
      <c r="C17" s="68"/>
    </row>
    <row r="18" spans="1:3" ht="12.75">
      <c r="A18" t="s">
        <v>2</v>
      </c>
      <c r="B18" s="2">
        <f>SUM(B7:B17)</f>
        <v>143.41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10.06</v>
      </c>
      <c r="C21" s="68"/>
    </row>
    <row r="22" spans="1:3" ht="12.75">
      <c r="A22" s="1" t="s">
        <v>19</v>
      </c>
      <c r="B22" s="7">
        <v>27.95</v>
      </c>
      <c r="C22" s="68"/>
    </row>
    <row r="23" spans="1:3" ht="12.75">
      <c r="A23" s="1" t="s">
        <v>20</v>
      </c>
      <c r="B23" s="7">
        <v>16.72</v>
      </c>
      <c r="C23" s="68"/>
    </row>
    <row r="24" spans="1:3" ht="12.75">
      <c r="A24" s="1" t="s">
        <v>21</v>
      </c>
      <c r="B24" s="8">
        <v>125</v>
      </c>
      <c r="C24" s="68"/>
    </row>
    <row r="25" spans="1:3" ht="12.75">
      <c r="A25" t="s">
        <v>4</v>
      </c>
      <c r="B25" s="2">
        <f>SUM(B21:B24)</f>
        <v>179.73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323.14</v>
      </c>
      <c r="C27" s="68"/>
    </row>
    <row r="28" spans="2:3" ht="12.75">
      <c r="B28" s="2"/>
      <c r="C28" s="68"/>
    </row>
    <row r="29" spans="1:3" ht="12.75">
      <c r="A29" t="s">
        <v>32</v>
      </c>
      <c r="B29" s="2">
        <f>B4-B27</f>
        <v>-80.13999999999996</v>
      </c>
      <c r="C29" s="68"/>
    </row>
    <row r="30" spans="2:3" ht="12.75">
      <c r="B30" s="2"/>
      <c r="C30" s="68"/>
    </row>
    <row r="31" spans="1:3" ht="12.75">
      <c r="A31" t="s">
        <v>6</v>
      </c>
      <c r="B31" s="23" t="s">
        <v>7</v>
      </c>
      <c r="C31" s="68"/>
    </row>
    <row r="32" spans="1:3" ht="12.75">
      <c r="A32" s="1" t="s">
        <v>22</v>
      </c>
      <c r="B32" s="2">
        <f>B18/B2</f>
        <v>1.4341</v>
      </c>
      <c r="C32" s="68"/>
    </row>
    <row r="33" spans="1:3" ht="12.75">
      <c r="A33" t="s">
        <v>23</v>
      </c>
      <c r="B33" s="2">
        <f>B25/B2</f>
        <v>1.7973</v>
      </c>
      <c r="C33" s="68"/>
    </row>
    <row r="34" spans="1:3" ht="12.75">
      <c r="A34" t="s">
        <v>27</v>
      </c>
      <c r="B34" s="2">
        <f>B27/B2</f>
        <v>3.2314</v>
      </c>
      <c r="C34" s="68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2" t="s">
        <v>0</v>
      </c>
      <c r="C1" s="70" t="s">
        <v>30</v>
      </c>
    </row>
    <row r="2" spans="1:3" ht="12.75">
      <c r="A2" t="s">
        <v>29</v>
      </c>
      <c r="B2" s="9">
        <v>60</v>
      </c>
      <c r="C2" s="68"/>
    </row>
    <row r="3" spans="1:3" ht="12.75">
      <c r="A3" t="s">
        <v>112</v>
      </c>
      <c r="B3" s="12">
        <v>4.41</v>
      </c>
      <c r="C3" s="68"/>
    </row>
    <row r="4" spans="1:3" ht="12.75">
      <c r="A4" t="s">
        <v>28</v>
      </c>
      <c r="B4" s="2">
        <f>B2*B3</f>
        <v>264.6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11.7</v>
      </c>
      <c r="C7" s="68"/>
    </row>
    <row r="8" spans="1:3" ht="12.75">
      <c r="A8" s="1" t="s">
        <v>9</v>
      </c>
      <c r="B8" s="11">
        <v>24.5</v>
      </c>
      <c r="C8" s="68"/>
    </row>
    <row r="9" spans="1:3" ht="12.75">
      <c r="A9" s="1" t="s">
        <v>24</v>
      </c>
      <c r="B9" s="11">
        <v>9</v>
      </c>
      <c r="C9" s="68"/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69.84</v>
      </c>
      <c r="C11" s="68"/>
    </row>
    <row r="12" spans="1:3" ht="12.75">
      <c r="A12" s="1" t="s">
        <v>11</v>
      </c>
      <c r="B12" s="11">
        <v>5</v>
      </c>
      <c r="C12" s="68"/>
    </row>
    <row r="13" spans="1:3" ht="12.75">
      <c r="A13" s="1" t="s">
        <v>13</v>
      </c>
      <c r="B13" s="11">
        <v>16.11</v>
      </c>
      <c r="C13" s="68"/>
    </row>
    <row r="14" spans="1:3" ht="12.75">
      <c r="A14" s="1" t="s">
        <v>14</v>
      </c>
      <c r="B14" s="11">
        <v>19.86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8</v>
      </c>
      <c r="C16" s="68"/>
    </row>
    <row r="17" spans="1:3" ht="12.75">
      <c r="A17" s="1" t="s">
        <v>17</v>
      </c>
      <c r="B17" s="12">
        <v>4.43</v>
      </c>
      <c r="C17" s="68"/>
    </row>
    <row r="18" spans="1:3" ht="12.75">
      <c r="A18" t="s">
        <v>2</v>
      </c>
      <c r="B18" s="2">
        <f>SUM(B7:B17)</f>
        <v>168.44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8.68</v>
      </c>
      <c r="C21" s="68"/>
    </row>
    <row r="22" spans="1:3" ht="12.75">
      <c r="A22" s="1" t="s">
        <v>19</v>
      </c>
      <c r="B22" s="7">
        <v>23.43</v>
      </c>
      <c r="C22" s="68"/>
    </row>
    <row r="23" spans="1:3" ht="12.75">
      <c r="A23" s="1" t="s">
        <v>20</v>
      </c>
      <c r="B23" s="7">
        <v>13.5</v>
      </c>
      <c r="C23" s="68"/>
    </row>
    <row r="24" spans="1:3" ht="12.75">
      <c r="A24" s="1" t="s">
        <v>21</v>
      </c>
      <c r="B24" s="8">
        <v>125</v>
      </c>
      <c r="C24" s="68"/>
    </row>
    <row r="25" spans="1:3" ht="12.75">
      <c r="A25" t="s">
        <v>4</v>
      </c>
      <c r="B25" s="2">
        <f>SUM(B21:B24)</f>
        <v>170.61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339.05</v>
      </c>
      <c r="C27" s="68"/>
    </row>
    <row r="28" spans="2:3" ht="12.75">
      <c r="B28" s="2"/>
      <c r="C28" s="68"/>
    </row>
    <row r="29" spans="1:3" ht="12.75">
      <c r="A29" t="s">
        <v>32</v>
      </c>
      <c r="B29" s="2">
        <f>B4-B27</f>
        <v>-74.44999999999999</v>
      </c>
      <c r="C29" s="68"/>
    </row>
    <row r="30" spans="2:3" ht="12.75">
      <c r="B30" s="2"/>
      <c r="C30" s="68"/>
    </row>
    <row r="31" spans="1:3" ht="12.75">
      <c r="A31" t="s">
        <v>6</v>
      </c>
      <c r="B31" s="23" t="s">
        <v>7</v>
      </c>
      <c r="C31" s="68"/>
    </row>
    <row r="32" spans="1:3" ht="12.75">
      <c r="A32" s="1" t="s">
        <v>22</v>
      </c>
      <c r="B32" s="2">
        <f>B18/B2</f>
        <v>2.8073333333333332</v>
      </c>
      <c r="C32" s="68"/>
    </row>
    <row r="33" spans="1:3" ht="12.75">
      <c r="A33" t="s">
        <v>23</v>
      </c>
      <c r="B33" s="2">
        <f>B25/B2</f>
        <v>2.8435</v>
      </c>
      <c r="C33" s="68"/>
    </row>
    <row r="34" spans="1:3" ht="12.75">
      <c r="A34" t="s">
        <v>27</v>
      </c>
      <c r="B34" s="2">
        <f>B27/B2</f>
        <v>5.650833333333334</v>
      </c>
      <c r="C34" s="68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showGridLines="0" zoomScalePageLayoutView="0" workbookViewId="0" topLeftCell="A1">
      <selection activeCell="G19" sqref="G19"/>
    </sheetView>
  </sheetViews>
  <sheetFormatPr defaultColWidth="9.140625" defaultRowHeight="12.75"/>
  <cols>
    <col min="2" max="2" width="10.140625" style="0" customWidth="1"/>
    <col min="3" max="8" width="9.7109375" style="0" customWidth="1"/>
    <col min="9" max="12" width="8.421875" style="0" customWidth="1"/>
  </cols>
  <sheetData>
    <row r="1" spans="1:8" ht="12.75">
      <c r="A1" s="43"/>
      <c r="B1" s="44" t="s">
        <v>122</v>
      </c>
      <c r="C1" s="44" t="s">
        <v>101</v>
      </c>
      <c r="D1" s="44" t="s">
        <v>100</v>
      </c>
      <c r="E1" s="45" t="s">
        <v>57</v>
      </c>
      <c r="F1" s="44" t="s">
        <v>52</v>
      </c>
      <c r="G1" s="44" t="s">
        <v>52</v>
      </c>
      <c r="H1" s="46" t="s">
        <v>52</v>
      </c>
    </row>
    <row r="2" spans="1:8" ht="12.75">
      <c r="A2" s="47" t="s">
        <v>49</v>
      </c>
      <c r="B2" s="15" t="s">
        <v>123</v>
      </c>
      <c r="C2" s="15" t="s">
        <v>123</v>
      </c>
      <c r="D2" s="39" t="s">
        <v>101</v>
      </c>
      <c r="E2" s="41" t="s">
        <v>58</v>
      </c>
      <c r="F2" s="15" t="s">
        <v>50</v>
      </c>
      <c r="G2" s="15" t="s">
        <v>124</v>
      </c>
      <c r="H2" s="48" t="s">
        <v>51</v>
      </c>
    </row>
    <row r="3" spans="1:8" ht="12.75">
      <c r="A3" s="30" t="s">
        <v>43</v>
      </c>
      <c r="B3" s="40">
        <f>HRSW!B4</f>
        <v>332.15000000000003</v>
      </c>
      <c r="C3" s="40">
        <f>HRSW!B18</f>
        <v>192.75</v>
      </c>
      <c r="D3" s="16">
        <f>B3-C3</f>
        <v>139.40000000000003</v>
      </c>
      <c r="E3" s="18">
        <v>0</v>
      </c>
      <c r="F3" s="19">
        <f aca="true" t="shared" si="0" ref="F3:F11">B3*E3</f>
        <v>0</v>
      </c>
      <c r="G3" s="19">
        <f aca="true" t="shared" si="1" ref="G3:G11">E3*C3</f>
        <v>0</v>
      </c>
      <c r="H3" s="31">
        <f>F3-G3</f>
        <v>0</v>
      </c>
    </row>
    <row r="4" spans="1:8" ht="12.75">
      <c r="A4" s="30" t="s">
        <v>44</v>
      </c>
      <c r="B4" s="40">
        <f>Barley!B4</f>
        <v>280.56</v>
      </c>
      <c r="C4" s="40">
        <f>Barley!B18</f>
        <v>169.19</v>
      </c>
      <c r="D4" s="16">
        <f aca="true" t="shared" si="2" ref="D4:D11">B4-C4</f>
        <v>111.37</v>
      </c>
      <c r="E4" s="18">
        <v>0</v>
      </c>
      <c r="F4" s="19">
        <f t="shared" si="0"/>
        <v>0</v>
      </c>
      <c r="G4" s="19">
        <f t="shared" si="1"/>
        <v>0</v>
      </c>
      <c r="H4" s="31">
        <f aca="true" t="shared" si="3" ref="H4:H11">F4-G4</f>
        <v>0</v>
      </c>
    </row>
    <row r="5" spans="1:8" ht="12.75">
      <c r="A5" s="30" t="s">
        <v>26</v>
      </c>
      <c r="B5" s="40">
        <f>Corn!B4</f>
        <v>539.35</v>
      </c>
      <c r="C5" s="40">
        <f>Corn!B18</f>
        <v>337.96999999999997</v>
      </c>
      <c r="D5" s="16">
        <f t="shared" si="2"/>
        <v>201.38000000000005</v>
      </c>
      <c r="E5" s="18">
        <v>900</v>
      </c>
      <c r="F5" s="19">
        <f t="shared" si="0"/>
        <v>485415</v>
      </c>
      <c r="G5" s="19">
        <f t="shared" si="1"/>
        <v>304173</v>
      </c>
      <c r="H5" s="31">
        <f t="shared" si="3"/>
        <v>181242</v>
      </c>
    </row>
    <row r="6" spans="1:8" ht="12.75">
      <c r="A6" s="30" t="s">
        <v>25</v>
      </c>
      <c r="B6" s="40">
        <f>Soyb!B4</f>
        <v>341.12</v>
      </c>
      <c r="C6" s="40">
        <f>Soyb!B18</f>
        <v>153.89999999999998</v>
      </c>
      <c r="D6" s="16">
        <f t="shared" si="2"/>
        <v>187.22000000000003</v>
      </c>
      <c r="E6" s="18">
        <v>900</v>
      </c>
      <c r="F6" s="19">
        <f t="shared" si="0"/>
        <v>307008</v>
      </c>
      <c r="G6" s="19">
        <f t="shared" si="1"/>
        <v>138509.99999999997</v>
      </c>
      <c r="H6" s="31">
        <f t="shared" si="3"/>
        <v>168498.00000000003</v>
      </c>
    </row>
    <row r="7" spans="1:8" ht="12.75">
      <c r="A7" s="30" t="s">
        <v>64</v>
      </c>
      <c r="B7" s="40">
        <f>Drybean!B4</f>
        <v>553.5</v>
      </c>
      <c r="C7" s="40">
        <f>Drybean!B18</f>
        <v>249.73</v>
      </c>
      <c r="D7" s="16">
        <f t="shared" si="2"/>
        <v>303.77</v>
      </c>
      <c r="E7" s="18">
        <v>0</v>
      </c>
      <c r="F7" s="19">
        <f t="shared" si="0"/>
        <v>0</v>
      </c>
      <c r="G7" s="19">
        <f t="shared" si="1"/>
        <v>0</v>
      </c>
      <c r="H7" s="31">
        <f t="shared" si="3"/>
        <v>0</v>
      </c>
    </row>
    <row r="8" spans="1:8" ht="12.75">
      <c r="A8" s="30" t="s">
        <v>45</v>
      </c>
      <c r="B8" s="40">
        <f>Oil_SF!B4</f>
        <v>381.27</v>
      </c>
      <c r="C8" s="40">
        <f>Oil_SF!B18</f>
        <v>192.53999999999996</v>
      </c>
      <c r="D8" s="16">
        <f t="shared" si="2"/>
        <v>188.73000000000002</v>
      </c>
      <c r="E8" s="18">
        <v>0</v>
      </c>
      <c r="F8" s="19">
        <f t="shared" si="0"/>
        <v>0</v>
      </c>
      <c r="G8" s="19">
        <f t="shared" si="1"/>
        <v>0</v>
      </c>
      <c r="H8" s="31">
        <f t="shared" si="3"/>
        <v>0</v>
      </c>
    </row>
    <row r="9" spans="1:8" ht="12.75">
      <c r="A9" s="30" t="s">
        <v>46</v>
      </c>
      <c r="B9" s="40">
        <f>Conf_SF!B4</f>
        <v>436.74</v>
      </c>
      <c r="C9" s="40">
        <f>Conf_SF!B18</f>
        <v>218.53</v>
      </c>
      <c r="D9" s="16">
        <f t="shared" si="2"/>
        <v>218.21</v>
      </c>
      <c r="E9" s="18">
        <v>0</v>
      </c>
      <c r="F9" s="19">
        <f t="shared" si="0"/>
        <v>0</v>
      </c>
      <c r="G9" s="19">
        <f t="shared" si="1"/>
        <v>0</v>
      </c>
      <c r="H9" s="31">
        <f t="shared" si="3"/>
        <v>0</v>
      </c>
    </row>
    <row r="10" spans="1:8" ht="12.75">
      <c r="A10" s="30" t="s">
        <v>47</v>
      </c>
      <c r="B10" s="40">
        <f>Oats!B4</f>
        <v>243.00000000000003</v>
      </c>
      <c r="C10" s="40">
        <f>Oats!B18</f>
        <v>143.41</v>
      </c>
      <c r="D10" s="16">
        <f t="shared" si="2"/>
        <v>99.59000000000003</v>
      </c>
      <c r="E10" s="18">
        <v>0</v>
      </c>
      <c r="F10" s="19">
        <f t="shared" si="0"/>
        <v>0</v>
      </c>
      <c r="G10" s="19">
        <f t="shared" si="1"/>
        <v>0</v>
      </c>
      <c r="H10" s="31">
        <f t="shared" si="3"/>
        <v>0</v>
      </c>
    </row>
    <row r="11" spans="1:8" ht="12.75">
      <c r="A11" s="30" t="s">
        <v>48</v>
      </c>
      <c r="B11" s="40">
        <f>'Wint.Wht'!B4</f>
        <v>264.6</v>
      </c>
      <c r="C11" s="40">
        <f>'Wint.Wht'!B18</f>
        <v>168.44</v>
      </c>
      <c r="D11" s="16">
        <f t="shared" si="2"/>
        <v>96.16000000000003</v>
      </c>
      <c r="E11" s="18">
        <v>0</v>
      </c>
      <c r="F11" s="19">
        <f t="shared" si="0"/>
        <v>0</v>
      </c>
      <c r="G11" s="19">
        <f t="shared" si="1"/>
        <v>0</v>
      </c>
      <c r="H11" s="31">
        <f t="shared" si="3"/>
        <v>0</v>
      </c>
    </row>
    <row r="12" spans="1:8" ht="12.75">
      <c r="A12" s="32" t="s">
        <v>61</v>
      </c>
      <c r="B12" s="14"/>
      <c r="C12" s="14"/>
      <c r="D12" s="14"/>
      <c r="E12" s="20">
        <f>SUM(E3:E11)</f>
        <v>1800</v>
      </c>
      <c r="F12" s="20">
        <f>SUM(F3:F11)</f>
        <v>792423</v>
      </c>
      <c r="G12" s="20">
        <f>SUM(G3:G11)</f>
        <v>442683</v>
      </c>
      <c r="H12" s="33">
        <f>SUM(H3:H11)</f>
        <v>349740</v>
      </c>
    </row>
    <row r="13" spans="1:7" ht="12.75">
      <c r="A13" s="4"/>
      <c r="B13" s="4"/>
      <c r="C13" s="4"/>
      <c r="D13" s="4"/>
      <c r="E13" s="16"/>
      <c r="F13" s="16"/>
      <c r="G13" s="16"/>
    </row>
    <row r="14" spans="1:8" ht="12.75">
      <c r="A14" s="3"/>
      <c r="B14" s="3"/>
      <c r="C14" s="75" t="s">
        <v>42</v>
      </c>
      <c r="D14" s="75"/>
      <c r="E14" s="75"/>
      <c r="F14" s="3"/>
      <c r="G14" s="3"/>
      <c r="H14" s="3"/>
    </row>
    <row r="15" spans="1:8" ht="12.75">
      <c r="A15" s="49" t="s">
        <v>59</v>
      </c>
      <c r="B15" s="50"/>
      <c r="C15" s="50"/>
      <c r="D15" s="51"/>
      <c r="E15" s="50" t="s">
        <v>60</v>
      </c>
      <c r="F15" s="50"/>
      <c r="G15" s="50"/>
      <c r="H15" s="52"/>
    </row>
    <row r="16" spans="1:8" ht="12.75">
      <c r="A16" s="81" t="s">
        <v>28</v>
      </c>
      <c r="B16" s="80"/>
      <c r="C16" s="19">
        <f>F12</f>
        <v>792423</v>
      </c>
      <c r="D16" s="4"/>
      <c r="E16" s="80" t="s">
        <v>54</v>
      </c>
      <c r="F16" s="80"/>
      <c r="G16" s="19">
        <f>G12</f>
        <v>442683</v>
      </c>
      <c r="H16" s="53"/>
    </row>
    <row r="17" spans="1:8" ht="12.75">
      <c r="A17" s="82" t="s">
        <v>119</v>
      </c>
      <c r="B17" s="83"/>
      <c r="C17" s="18">
        <v>0</v>
      </c>
      <c r="D17" s="54" t="s">
        <v>56</v>
      </c>
      <c r="E17" s="83" t="s">
        <v>102</v>
      </c>
      <c r="F17" s="83"/>
      <c r="G17" s="18">
        <v>51300</v>
      </c>
      <c r="H17" s="55" t="s">
        <v>56</v>
      </c>
    </row>
    <row r="18" spans="1:8" ht="12.75">
      <c r="A18" s="79"/>
      <c r="B18" s="74"/>
      <c r="C18" s="56">
        <v>0</v>
      </c>
      <c r="D18" s="57"/>
      <c r="E18" s="83" t="s">
        <v>53</v>
      </c>
      <c r="F18" s="83"/>
      <c r="G18" s="18">
        <v>225000</v>
      </c>
      <c r="H18" s="58"/>
    </row>
    <row r="19" spans="1:8" ht="12.75">
      <c r="A19" s="79"/>
      <c r="B19" s="74"/>
      <c r="C19" s="56">
        <v>0</v>
      </c>
      <c r="D19" s="4"/>
      <c r="E19" s="83" t="s">
        <v>103</v>
      </c>
      <c r="F19" s="83"/>
      <c r="G19" s="18">
        <v>0</v>
      </c>
      <c r="H19" s="58"/>
    </row>
    <row r="20" spans="1:8" ht="12.75">
      <c r="A20" s="79"/>
      <c r="B20" s="74"/>
      <c r="C20" s="56">
        <v>0</v>
      </c>
      <c r="D20" s="4"/>
      <c r="E20" s="83" t="s">
        <v>55</v>
      </c>
      <c r="F20" s="83"/>
      <c r="G20" s="18">
        <v>0</v>
      </c>
      <c r="H20" s="58"/>
    </row>
    <row r="21" spans="1:8" ht="12.75">
      <c r="A21" s="79"/>
      <c r="B21" s="74"/>
      <c r="C21" s="56">
        <v>0</v>
      </c>
      <c r="D21" s="4"/>
      <c r="E21" s="74" t="s">
        <v>118</v>
      </c>
      <c r="F21" s="74"/>
      <c r="G21" s="59">
        <v>0</v>
      </c>
      <c r="H21" s="58"/>
    </row>
    <row r="22" spans="1:8" ht="12.75">
      <c r="A22" s="79"/>
      <c r="B22" s="74"/>
      <c r="C22" s="56">
        <v>0</v>
      </c>
      <c r="D22" s="4"/>
      <c r="E22" s="74"/>
      <c r="F22" s="74"/>
      <c r="G22" s="59">
        <v>0</v>
      </c>
      <c r="H22" s="58"/>
    </row>
    <row r="23" spans="1:8" ht="12.75">
      <c r="A23" s="79" t="s">
        <v>63</v>
      </c>
      <c r="B23" s="74"/>
      <c r="C23" s="42">
        <v>0</v>
      </c>
      <c r="D23" s="57"/>
      <c r="E23" s="74" t="s">
        <v>62</v>
      </c>
      <c r="F23" s="74"/>
      <c r="G23" s="42">
        <v>14300</v>
      </c>
      <c r="H23" s="58"/>
    </row>
    <row r="24" spans="1:8" ht="12.75">
      <c r="A24" s="30" t="s">
        <v>52</v>
      </c>
      <c r="B24" s="4"/>
      <c r="C24" s="19">
        <f>SUM(C16:C23)</f>
        <v>792423</v>
      </c>
      <c r="D24" s="4"/>
      <c r="E24" s="4" t="s">
        <v>52</v>
      </c>
      <c r="F24" s="4"/>
      <c r="G24" s="28">
        <f>SUM(G16:G23)</f>
        <v>733283</v>
      </c>
      <c r="H24" s="53"/>
    </row>
    <row r="25" spans="1:8" ht="12.75">
      <c r="A25" s="60" t="s">
        <v>104</v>
      </c>
      <c r="B25" s="3"/>
      <c r="C25" s="3"/>
      <c r="D25" s="3"/>
      <c r="E25" s="3"/>
      <c r="F25" s="3"/>
      <c r="G25" s="62">
        <f>C24-G24</f>
        <v>59140</v>
      </c>
      <c r="H25" s="61"/>
    </row>
    <row r="26" ht="12.75">
      <c r="G26" s="6"/>
    </row>
    <row r="27" spans="1:8" ht="12.75">
      <c r="A27" s="67" t="s">
        <v>111</v>
      </c>
      <c r="B27" s="76"/>
      <c r="C27" s="76"/>
      <c r="D27" s="76"/>
      <c r="E27" s="76"/>
      <c r="F27" s="63" t="s">
        <v>105</v>
      </c>
      <c r="G27" s="77"/>
      <c r="H27" s="77"/>
    </row>
    <row r="28" spans="3:6" ht="12.75">
      <c r="C28" s="64"/>
      <c r="D28" s="64"/>
      <c r="E28" s="64"/>
      <c r="F28" s="64"/>
    </row>
    <row r="29" spans="1:12" ht="12.75">
      <c r="A29" t="s">
        <v>30</v>
      </c>
      <c r="B29" s="78" t="s">
        <v>106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</row>
    <row r="30" spans="2:12" ht="12.75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</row>
    <row r="31" spans="2:12" ht="12.75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</row>
    <row r="32" spans="2:12" ht="12.75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2:12" ht="12.75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</row>
    <row r="34" spans="2:12" ht="12.75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</row>
    <row r="36" ht="12.75">
      <c r="A36" t="s">
        <v>78</v>
      </c>
    </row>
    <row r="37" spans="1:12" ht="12.75">
      <c r="A37" s="24" t="s">
        <v>65</v>
      </c>
      <c r="B37" s="25" t="s">
        <v>66</v>
      </c>
      <c r="C37" s="25" t="s">
        <v>67</v>
      </c>
      <c r="D37" s="25" t="s">
        <v>68</v>
      </c>
      <c r="E37" s="25" t="s">
        <v>69</v>
      </c>
      <c r="F37" s="25" t="s">
        <v>70</v>
      </c>
      <c r="G37" s="25" t="s">
        <v>71</v>
      </c>
      <c r="H37" s="25" t="s">
        <v>72</v>
      </c>
      <c r="I37" s="25" t="s">
        <v>73</v>
      </c>
      <c r="J37" s="25" t="s">
        <v>74</v>
      </c>
      <c r="K37" s="25" t="s">
        <v>75</v>
      </c>
      <c r="L37" s="26" t="s">
        <v>76</v>
      </c>
    </row>
    <row r="38" spans="1:12" ht="12.75">
      <c r="A38" s="27" t="s">
        <v>43</v>
      </c>
      <c r="B38" s="28">
        <f>$E3*HRSW!$B7</f>
        <v>0</v>
      </c>
      <c r="C38" s="28">
        <f>$E3*HRSW!$B8</f>
        <v>0</v>
      </c>
      <c r="D38" s="28">
        <f>$E3*HRSW!$B9</f>
        <v>0</v>
      </c>
      <c r="E38" s="28">
        <f>$E3*HRSW!$B10</f>
        <v>0</v>
      </c>
      <c r="F38" s="28">
        <f>$E3*HRSW!$B11</f>
        <v>0</v>
      </c>
      <c r="G38" s="28">
        <f>$E3*HRSW!$B12</f>
        <v>0</v>
      </c>
      <c r="H38" s="28">
        <f>$E3*HRSW!$B13</f>
        <v>0</v>
      </c>
      <c r="I38" s="28">
        <f>$E3*HRSW!$B14</f>
        <v>0</v>
      </c>
      <c r="J38" s="28">
        <f>$E3*HRSW!$B15</f>
        <v>0</v>
      </c>
      <c r="K38" s="28">
        <f>$E3*HRSW!$B16</f>
        <v>0</v>
      </c>
      <c r="L38" s="29">
        <f>$E3*HRSW!$B17</f>
        <v>0</v>
      </c>
    </row>
    <row r="39" spans="1:12" ht="12.75">
      <c r="A39" s="30" t="s">
        <v>44</v>
      </c>
      <c r="B39" s="19">
        <f>$E4*Barley!$B7</f>
        <v>0</v>
      </c>
      <c r="C39" s="19">
        <f>$E4*Barley!$B8</f>
        <v>0</v>
      </c>
      <c r="D39" s="19">
        <f>$E4*Barley!$B9</f>
        <v>0</v>
      </c>
      <c r="E39" s="19">
        <f>$E4*Barley!$B10</f>
        <v>0</v>
      </c>
      <c r="F39" s="19">
        <f>$E4*Barley!$B11</f>
        <v>0</v>
      </c>
      <c r="G39" s="19">
        <f>$E4*Barley!$B12</f>
        <v>0</v>
      </c>
      <c r="H39" s="19">
        <f>$E4*Barley!$B13</f>
        <v>0</v>
      </c>
      <c r="I39" s="19">
        <f>$E4*Barley!$B14</f>
        <v>0</v>
      </c>
      <c r="J39" s="19">
        <f>$E4*Barley!$B15</f>
        <v>0</v>
      </c>
      <c r="K39" s="19">
        <f>$E4*Barley!$B16</f>
        <v>0</v>
      </c>
      <c r="L39" s="31">
        <f>$E4*Barley!$B17</f>
        <v>0</v>
      </c>
    </row>
    <row r="40" spans="1:12" ht="12.75">
      <c r="A40" s="30" t="s">
        <v>26</v>
      </c>
      <c r="B40" s="19">
        <f>$E5*Corn!$B7</f>
        <v>90450</v>
      </c>
      <c r="C40" s="19">
        <f>$E5*Corn!$B8</f>
        <v>25200</v>
      </c>
      <c r="D40" s="19">
        <f>$E5*Corn!$B9</f>
        <v>0</v>
      </c>
      <c r="E40" s="19">
        <f>$E5*Corn!$B10</f>
        <v>0</v>
      </c>
      <c r="F40" s="19">
        <f>$E5*Corn!$B11</f>
        <v>88047</v>
      </c>
      <c r="G40" s="19">
        <f>$E5*Corn!$B12</f>
        <v>9900</v>
      </c>
      <c r="H40" s="19">
        <f>$E5*Corn!$B13</f>
        <v>22914</v>
      </c>
      <c r="I40" s="19">
        <f>$E5*Corn!$B14</f>
        <v>26379</v>
      </c>
      <c r="J40" s="19">
        <f>$E5*Corn!$B15</f>
        <v>26082</v>
      </c>
      <c r="K40" s="19">
        <f>$E5*Corn!$B16</f>
        <v>7200</v>
      </c>
      <c r="L40" s="31">
        <f>$E5*Corn!$B17</f>
        <v>8001.000000000001</v>
      </c>
    </row>
    <row r="41" spans="1:12" ht="12.75">
      <c r="A41" s="30" t="s">
        <v>25</v>
      </c>
      <c r="B41" s="19">
        <f>$E6*Soyb!$B7</f>
        <v>59220</v>
      </c>
      <c r="C41" s="19">
        <f>$E6*Soyb!$B8</f>
        <v>31500</v>
      </c>
      <c r="D41" s="19">
        <f>$E6*Soyb!$B9</f>
        <v>0</v>
      </c>
      <c r="E41" s="19">
        <f>$E6*Soyb!$B10</f>
        <v>3600</v>
      </c>
      <c r="F41" s="19">
        <f>$E6*Soyb!$B11</f>
        <v>2493</v>
      </c>
      <c r="G41" s="19">
        <f>$E6*Soyb!$B12</f>
        <v>5400</v>
      </c>
      <c r="H41" s="19">
        <f>$E6*Soyb!$B13</f>
        <v>13428</v>
      </c>
      <c r="I41" s="19">
        <f>$E6*Soyb!$B14</f>
        <v>17874</v>
      </c>
      <c r="J41" s="19">
        <f>$E6*Soyb!$B15</f>
        <v>0</v>
      </c>
      <c r="K41" s="19">
        <f>$E6*Soyb!$B16</f>
        <v>1350</v>
      </c>
      <c r="L41" s="31">
        <f>$E6*Soyb!$B17</f>
        <v>3645</v>
      </c>
    </row>
    <row r="42" spans="1:12" ht="12.75">
      <c r="A42" s="30" t="s">
        <v>64</v>
      </c>
      <c r="B42" s="19">
        <f>$E7*Drybean!$B7</f>
        <v>0</v>
      </c>
      <c r="C42" s="19">
        <f>$E7*Drybean!$B8</f>
        <v>0</v>
      </c>
      <c r="D42" s="19">
        <f>$E7*Drybean!$B9</f>
        <v>0</v>
      </c>
      <c r="E42" s="19">
        <f>$E7*Drybean!$B10</f>
        <v>0</v>
      </c>
      <c r="F42" s="19">
        <f>$E7*Drybean!$B11</f>
        <v>0</v>
      </c>
      <c r="G42" s="19">
        <f>$E7*Drybean!$B12</f>
        <v>0</v>
      </c>
      <c r="H42" s="19">
        <f>$E7*Drybean!$B13</f>
        <v>0</v>
      </c>
      <c r="I42" s="19">
        <f>$E7*Drybean!$B14</f>
        <v>0</v>
      </c>
      <c r="J42" s="19">
        <f>$E7*Drybean!$B15</f>
        <v>0</v>
      </c>
      <c r="K42" s="19">
        <f>$E7*Drybean!$B16</f>
        <v>0</v>
      </c>
      <c r="L42" s="31">
        <f>$E7*Drybean!$B17</f>
        <v>0</v>
      </c>
    </row>
    <row r="43" spans="1:12" ht="12.75">
      <c r="A43" s="30" t="s">
        <v>45</v>
      </c>
      <c r="B43" s="19">
        <f>$E8*Oil_SF!$B7</f>
        <v>0</v>
      </c>
      <c r="C43" s="19">
        <f>$E8*Oil_SF!$B8</f>
        <v>0</v>
      </c>
      <c r="D43" s="19">
        <f>$E8*Oil_SF!$B9</f>
        <v>0</v>
      </c>
      <c r="E43" s="19">
        <f>$E8*Oil_SF!$B10</f>
        <v>0</v>
      </c>
      <c r="F43" s="19">
        <f>$E8*Oil_SF!$B11</f>
        <v>0</v>
      </c>
      <c r="G43" s="19">
        <f>$E8*Oil_SF!$B12</f>
        <v>0</v>
      </c>
      <c r="H43" s="19">
        <f>$E8*Oil_SF!$B13</f>
        <v>0</v>
      </c>
      <c r="I43" s="19">
        <f>$E8*Oil_SF!$B14</f>
        <v>0</v>
      </c>
      <c r="J43" s="19">
        <f>$E8*Oil_SF!$B15</f>
        <v>0</v>
      </c>
      <c r="K43" s="19">
        <f>$E8*Oil_SF!$B16</f>
        <v>0</v>
      </c>
      <c r="L43" s="31">
        <f>$E8*Oil_SF!$B17</f>
        <v>0</v>
      </c>
    </row>
    <row r="44" spans="1:12" ht="12.75">
      <c r="A44" s="30" t="s">
        <v>46</v>
      </c>
      <c r="B44" s="19">
        <f>$E9*Conf_SF!$B7</f>
        <v>0</v>
      </c>
      <c r="C44" s="19">
        <f>$E9*Conf_SF!$B8</f>
        <v>0</v>
      </c>
      <c r="D44" s="19">
        <f>$E9*Conf_SF!$B9</f>
        <v>0</v>
      </c>
      <c r="E44" s="19">
        <f>$E9*Conf_SF!$B10</f>
        <v>0</v>
      </c>
      <c r="F44" s="19">
        <f>$E9*Conf_SF!$B11</f>
        <v>0</v>
      </c>
      <c r="G44" s="19">
        <f>$E9*Conf_SF!$B12</f>
        <v>0</v>
      </c>
      <c r="H44" s="19">
        <f>$E9*Conf_SF!$B13</f>
        <v>0</v>
      </c>
      <c r="I44" s="19">
        <f>$E9*Conf_SF!$B14</f>
        <v>0</v>
      </c>
      <c r="J44" s="19">
        <f>$E9*Conf_SF!$B15</f>
        <v>0</v>
      </c>
      <c r="K44" s="19">
        <f>$E9*Conf_SF!$B16</f>
        <v>0</v>
      </c>
      <c r="L44" s="31">
        <f>$E9*Conf_SF!$B17</f>
        <v>0</v>
      </c>
    </row>
    <row r="45" spans="1:12" ht="12.75">
      <c r="A45" s="30" t="s">
        <v>47</v>
      </c>
      <c r="B45" s="19">
        <f>$E10*Oats!$B7</f>
        <v>0</v>
      </c>
      <c r="C45" s="19">
        <f>$E10*Oats!$B8</f>
        <v>0</v>
      </c>
      <c r="D45" s="19">
        <f>$E10*Oats!$B9</f>
        <v>0</v>
      </c>
      <c r="E45" s="19">
        <f>$E10*Oats!$B10</f>
        <v>0</v>
      </c>
      <c r="F45" s="19">
        <f>$E10*Oats!$B11</f>
        <v>0</v>
      </c>
      <c r="G45" s="19">
        <f>$E10*Oats!$B12</f>
        <v>0</v>
      </c>
      <c r="H45" s="19">
        <f>$E10*Oats!$B13</f>
        <v>0</v>
      </c>
      <c r="I45" s="19">
        <f>$E10*Oats!$B14</f>
        <v>0</v>
      </c>
      <c r="J45" s="19">
        <f>$E10*Oats!$B15</f>
        <v>0</v>
      </c>
      <c r="K45" s="19">
        <f>$E10*Oats!$B16</f>
        <v>0</v>
      </c>
      <c r="L45" s="31">
        <f>$E10*Oats!$B17</f>
        <v>0</v>
      </c>
    </row>
    <row r="46" spans="1:12" ht="12.75">
      <c r="A46" s="30" t="s">
        <v>48</v>
      </c>
      <c r="B46" s="19">
        <f>$E11*'Wint.Wht'!$B7</f>
        <v>0</v>
      </c>
      <c r="C46" s="19">
        <f>$E11*'Wint.Wht'!$B8</f>
        <v>0</v>
      </c>
      <c r="D46" s="19">
        <f>$E11*'Wint.Wht'!$B9</f>
        <v>0</v>
      </c>
      <c r="E46" s="19">
        <f>$E11*'Wint.Wht'!$B10</f>
        <v>0</v>
      </c>
      <c r="F46" s="19">
        <f>$E11*'Wint.Wht'!$B11</f>
        <v>0</v>
      </c>
      <c r="G46" s="19">
        <f>$E11*'Wint.Wht'!$B12</f>
        <v>0</v>
      </c>
      <c r="H46" s="19">
        <f>$E11*'Wint.Wht'!$B13</f>
        <v>0</v>
      </c>
      <c r="I46" s="19">
        <f>$E11*'Wint.Wht'!$B14</f>
        <v>0</v>
      </c>
      <c r="J46" s="19">
        <f>$E11*'Wint.Wht'!$B15</f>
        <v>0</v>
      </c>
      <c r="K46" s="19">
        <f>$E11*'Wint.Wht'!$B16</f>
        <v>0</v>
      </c>
      <c r="L46" s="31">
        <f>$E11*'Wint.Wht'!$B17</f>
        <v>0</v>
      </c>
    </row>
    <row r="47" spans="1:12" ht="12.75">
      <c r="A47" s="32" t="s">
        <v>61</v>
      </c>
      <c r="B47" s="20">
        <f aca="true" t="shared" si="4" ref="B47:L47">SUM(B38:B46)</f>
        <v>149670</v>
      </c>
      <c r="C47" s="20">
        <f t="shared" si="4"/>
        <v>56700</v>
      </c>
      <c r="D47" s="20">
        <f t="shared" si="4"/>
        <v>0</v>
      </c>
      <c r="E47" s="20">
        <f t="shared" si="4"/>
        <v>3600</v>
      </c>
      <c r="F47" s="20">
        <f t="shared" si="4"/>
        <v>90540</v>
      </c>
      <c r="G47" s="20">
        <f t="shared" si="4"/>
        <v>15300</v>
      </c>
      <c r="H47" s="20">
        <f t="shared" si="4"/>
        <v>36342</v>
      </c>
      <c r="I47" s="20">
        <f t="shared" si="4"/>
        <v>44253</v>
      </c>
      <c r="J47" s="20">
        <f t="shared" si="4"/>
        <v>26082</v>
      </c>
      <c r="K47" s="20">
        <f t="shared" si="4"/>
        <v>8550</v>
      </c>
      <c r="L47" s="33">
        <f t="shared" si="4"/>
        <v>11646</v>
      </c>
    </row>
    <row r="48" spans="1:12" ht="12.75">
      <c r="A48" s="32" t="s">
        <v>77</v>
      </c>
      <c r="B48" s="20"/>
      <c r="C48" s="33"/>
      <c r="D48" s="34">
        <f>SUM(B47:L47)</f>
        <v>442683</v>
      </c>
      <c r="E48" s="21"/>
      <c r="F48" s="21"/>
      <c r="G48" s="21"/>
      <c r="H48" s="21"/>
      <c r="I48" s="21"/>
      <c r="J48" s="21"/>
      <c r="K48" s="21"/>
      <c r="L48" s="21"/>
    </row>
  </sheetData>
  <sheetProtection sheet="1" objects="1" scenarios="1"/>
  <mergeCells count="25">
    <mergeCell ref="E23:F23"/>
    <mergeCell ref="B30:L30"/>
    <mergeCell ref="B31:L31"/>
    <mergeCell ref="B32:L32"/>
    <mergeCell ref="B33:L33"/>
    <mergeCell ref="B34:L34"/>
    <mergeCell ref="A16:B16"/>
    <mergeCell ref="A17:B17"/>
    <mergeCell ref="A18:B18"/>
    <mergeCell ref="A19:B19"/>
    <mergeCell ref="A20:B20"/>
    <mergeCell ref="E19:F19"/>
    <mergeCell ref="E20:F20"/>
    <mergeCell ref="E17:F17"/>
    <mergeCell ref="E18:F18"/>
    <mergeCell ref="E21:F21"/>
    <mergeCell ref="E22:F22"/>
    <mergeCell ref="C14:E14"/>
    <mergeCell ref="B27:E27"/>
    <mergeCell ref="G27:H27"/>
    <mergeCell ref="B29:L29"/>
    <mergeCell ref="A21:B21"/>
    <mergeCell ref="A22:B22"/>
    <mergeCell ref="A23:B23"/>
    <mergeCell ref="E16:F16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2" t="s">
        <v>0</v>
      </c>
      <c r="C1" s="69" t="s">
        <v>30</v>
      </c>
    </row>
    <row r="2" spans="1:3" ht="12.75">
      <c r="A2" t="s">
        <v>29</v>
      </c>
      <c r="B2" s="9">
        <v>65</v>
      </c>
      <c r="C2" s="68"/>
    </row>
    <row r="3" spans="1:3" ht="12.75">
      <c r="A3" t="s">
        <v>112</v>
      </c>
      <c r="B3" s="12">
        <v>5.11</v>
      </c>
      <c r="C3" s="68"/>
    </row>
    <row r="4" spans="1:3" ht="12.75">
      <c r="A4" t="s">
        <v>28</v>
      </c>
      <c r="B4" s="2">
        <f>B2*B3</f>
        <v>332.15000000000003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20.5</v>
      </c>
      <c r="C7" s="68"/>
    </row>
    <row r="8" spans="1:3" ht="12.75">
      <c r="A8" s="1" t="s">
        <v>9</v>
      </c>
      <c r="B8" s="11">
        <v>21</v>
      </c>
      <c r="C8" s="68"/>
    </row>
    <row r="9" spans="1:3" ht="12.75">
      <c r="A9" s="1" t="s">
        <v>24</v>
      </c>
      <c r="B9" s="11">
        <v>17</v>
      </c>
      <c r="C9" s="68"/>
    </row>
    <row r="10" spans="1:3" ht="12.75">
      <c r="A10" s="1" t="s">
        <v>10</v>
      </c>
      <c r="B10" s="11">
        <v>0</v>
      </c>
      <c r="C10" s="68" t="s">
        <v>120</v>
      </c>
    </row>
    <row r="11" spans="1:3" ht="12.75">
      <c r="A11" s="1" t="s">
        <v>12</v>
      </c>
      <c r="B11" s="11">
        <v>76.53</v>
      </c>
      <c r="C11" s="68"/>
    </row>
    <row r="12" spans="1:3" ht="12.75">
      <c r="A12" s="1" t="s">
        <v>11</v>
      </c>
      <c r="B12" s="11">
        <v>5</v>
      </c>
      <c r="C12" s="68"/>
    </row>
    <row r="13" spans="1:3" ht="12.75">
      <c r="A13" s="1" t="s">
        <v>13</v>
      </c>
      <c r="B13" s="11">
        <v>18.08</v>
      </c>
      <c r="C13" s="68"/>
    </row>
    <row r="14" spans="1:3" ht="12.75">
      <c r="A14" s="1" t="s">
        <v>14</v>
      </c>
      <c r="B14" s="11">
        <v>21.57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8</v>
      </c>
      <c r="C16" s="68"/>
    </row>
    <row r="17" spans="1:3" ht="12.75">
      <c r="A17" s="1" t="s">
        <v>17</v>
      </c>
      <c r="B17" s="12">
        <v>5.07</v>
      </c>
      <c r="C17" s="68"/>
    </row>
    <row r="18" spans="1:3" ht="12.75">
      <c r="A18" t="s">
        <v>2</v>
      </c>
      <c r="B18" s="2">
        <f>SUM(B7:B17)</f>
        <v>192.75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9.15</v>
      </c>
      <c r="C21" s="68"/>
    </row>
    <row r="22" spans="1:3" ht="12.75">
      <c r="A22" s="1" t="s">
        <v>19</v>
      </c>
      <c r="B22" s="7">
        <v>25.21</v>
      </c>
      <c r="C22" s="68"/>
    </row>
    <row r="23" spans="1:3" ht="12.75">
      <c r="A23" s="1" t="s">
        <v>20</v>
      </c>
      <c r="B23" s="7">
        <v>14.9</v>
      </c>
      <c r="C23" s="68"/>
    </row>
    <row r="24" spans="1:3" ht="12.75">
      <c r="A24" s="1" t="s">
        <v>21</v>
      </c>
      <c r="B24" s="8">
        <v>125</v>
      </c>
      <c r="C24" s="68"/>
    </row>
    <row r="25" spans="1:3" ht="12.75">
      <c r="A25" t="s">
        <v>4</v>
      </c>
      <c r="B25" s="2">
        <f>SUM(B21:B24)</f>
        <v>174.26</v>
      </c>
      <c r="C25" s="68"/>
    </row>
    <row r="26" spans="2:3" ht="12.75" customHeight="1">
      <c r="B26" s="2"/>
      <c r="C26" s="68"/>
    </row>
    <row r="27" spans="1:3" ht="12.75">
      <c r="A27" t="s">
        <v>5</v>
      </c>
      <c r="B27" s="2">
        <f>B18+B25</f>
        <v>367.01</v>
      </c>
      <c r="C27" s="68"/>
    </row>
    <row r="28" spans="2:3" ht="12.75" customHeight="1">
      <c r="B28" s="2"/>
      <c r="C28" s="68"/>
    </row>
    <row r="29" spans="1:3" ht="12.75">
      <c r="A29" t="s">
        <v>32</v>
      </c>
      <c r="B29" s="2">
        <f>B4-B27</f>
        <v>-34.85999999999996</v>
      </c>
      <c r="C29" s="68"/>
    </row>
    <row r="30" spans="2:3" ht="12.75" customHeight="1">
      <c r="B30" s="2"/>
      <c r="C30" s="68"/>
    </row>
    <row r="31" spans="1:3" ht="12.75">
      <c r="A31" t="s">
        <v>6</v>
      </c>
      <c r="B31" s="23" t="s">
        <v>7</v>
      </c>
      <c r="C31" s="68"/>
    </row>
    <row r="32" spans="1:3" ht="12.75">
      <c r="A32" s="1" t="s">
        <v>22</v>
      </c>
      <c r="B32" s="2">
        <f>B18/B2</f>
        <v>2.9653846153846155</v>
      </c>
      <c r="C32" s="68"/>
    </row>
    <row r="33" spans="1:3" ht="12.75">
      <c r="A33" t="s">
        <v>23</v>
      </c>
      <c r="B33" s="2">
        <f>B25/B2</f>
        <v>2.6809230769230767</v>
      </c>
      <c r="C33" s="68"/>
    </row>
    <row r="34" spans="1:3" ht="12.75">
      <c r="A34" t="s">
        <v>27</v>
      </c>
      <c r="B34" s="2">
        <f>B27/B2</f>
        <v>5.646307692307692</v>
      </c>
      <c r="C34" s="68"/>
    </row>
  </sheetData>
  <sheetProtection sheet="1" objects="1" scenarios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2" t="s">
        <v>0</v>
      </c>
      <c r="C1" s="70" t="s">
        <v>30</v>
      </c>
    </row>
    <row r="2" spans="1:3" ht="12.75">
      <c r="A2" t="s">
        <v>29</v>
      </c>
      <c r="B2" s="9">
        <v>84</v>
      </c>
      <c r="C2" s="68"/>
    </row>
    <row r="3" spans="1:3" ht="12.75">
      <c r="A3" t="s">
        <v>112</v>
      </c>
      <c r="B3" s="12">
        <v>3.34</v>
      </c>
      <c r="C3" s="71" t="s">
        <v>125</v>
      </c>
    </row>
    <row r="4" spans="1:3" ht="12.75">
      <c r="A4" t="s">
        <v>28</v>
      </c>
      <c r="B4" s="2">
        <f>B2*B3</f>
        <v>280.56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16.5</v>
      </c>
      <c r="C7" s="68"/>
    </row>
    <row r="8" spans="1:3" ht="12.75">
      <c r="A8" s="1" t="s">
        <v>9</v>
      </c>
      <c r="B8" s="11">
        <v>19.7</v>
      </c>
      <c r="C8" s="68"/>
    </row>
    <row r="9" spans="1:3" ht="12.75">
      <c r="A9" s="1" t="s">
        <v>24</v>
      </c>
      <c r="B9" s="11">
        <v>17</v>
      </c>
      <c r="C9" s="68"/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58.69</v>
      </c>
      <c r="C11" s="68"/>
    </row>
    <row r="12" spans="1:3" ht="12.75">
      <c r="A12" s="1" t="s">
        <v>11</v>
      </c>
      <c r="B12" s="11">
        <v>4</v>
      </c>
      <c r="C12" s="68"/>
    </row>
    <row r="13" spans="1:3" ht="12.75">
      <c r="A13" s="1" t="s">
        <v>13</v>
      </c>
      <c r="B13" s="11">
        <v>18.99</v>
      </c>
      <c r="C13" s="68"/>
    </row>
    <row r="14" spans="1:3" ht="12.75">
      <c r="A14" s="1" t="s">
        <v>14</v>
      </c>
      <c r="B14" s="11">
        <v>21.86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8</v>
      </c>
      <c r="C16" s="68"/>
    </row>
    <row r="17" spans="1:3" ht="12.75">
      <c r="A17" s="1" t="s">
        <v>17</v>
      </c>
      <c r="B17" s="12">
        <v>4.45</v>
      </c>
      <c r="C17" s="68"/>
    </row>
    <row r="18" spans="1:3" ht="12.75">
      <c r="A18" t="s">
        <v>2</v>
      </c>
      <c r="B18" s="2">
        <f>SUM(B7:B17)</f>
        <v>169.19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9.46</v>
      </c>
      <c r="C21" s="68"/>
    </row>
    <row r="22" spans="1:3" ht="12.75">
      <c r="A22" s="1" t="s">
        <v>19</v>
      </c>
      <c r="B22" s="7">
        <v>26.02</v>
      </c>
      <c r="C22" s="68"/>
    </row>
    <row r="23" spans="1:3" ht="12.75">
      <c r="A23" s="1" t="s">
        <v>20</v>
      </c>
      <c r="B23" s="7">
        <v>15.28</v>
      </c>
      <c r="C23" s="68"/>
    </row>
    <row r="24" spans="1:3" ht="12.75">
      <c r="A24" s="1" t="s">
        <v>21</v>
      </c>
      <c r="B24" s="8">
        <v>125</v>
      </c>
      <c r="C24" s="68"/>
    </row>
    <row r="25" spans="1:3" ht="12.75">
      <c r="A25" t="s">
        <v>4</v>
      </c>
      <c r="B25" s="2">
        <f>SUM(B21:B24)</f>
        <v>175.76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344.95</v>
      </c>
      <c r="C27" s="68"/>
    </row>
    <row r="28" spans="2:3" ht="12.75">
      <c r="B28" s="2"/>
      <c r="C28" s="68"/>
    </row>
    <row r="29" spans="1:3" ht="12.75">
      <c r="A29" t="s">
        <v>32</v>
      </c>
      <c r="B29" s="2">
        <f>B4-B27</f>
        <v>-64.38999999999999</v>
      </c>
      <c r="C29" s="68"/>
    </row>
    <row r="30" spans="2:3" ht="12.75">
      <c r="B30" s="2"/>
      <c r="C30" s="68"/>
    </row>
    <row r="31" spans="1:3" ht="12.75">
      <c r="A31" t="s">
        <v>6</v>
      </c>
      <c r="B31" s="23" t="s">
        <v>7</v>
      </c>
      <c r="C31" s="68"/>
    </row>
    <row r="32" spans="1:3" ht="12.75">
      <c r="A32" s="1" t="s">
        <v>22</v>
      </c>
      <c r="B32" s="2">
        <f>B18/B2</f>
        <v>2.0141666666666667</v>
      </c>
      <c r="C32" s="68"/>
    </row>
    <row r="33" spans="1:3" ht="12.75">
      <c r="A33" t="s">
        <v>23</v>
      </c>
      <c r="B33" s="2">
        <f>B25/B2</f>
        <v>2.0923809523809522</v>
      </c>
      <c r="C33" s="68"/>
    </row>
    <row r="34" spans="1:3" ht="12.75">
      <c r="A34" t="s">
        <v>27</v>
      </c>
      <c r="B34" s="2">
        <f>B27/B2</f>
        <v>4.106547619047619</v>
      </c>
      <c r="C34" s="68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2" t="s">
        <v>0</v>
      </c>
      <c r="C1" s="70" t="s">
        <v>30</v>
      </c>
    </row>
    <row r="2" spans="1:3" ht="12.75">
      <c r="A2" t="s">
        <v>29</v>
      </c>
      <c r="B2" s="9">
        <v>161</v>
      </c>
      <c r="C2" s="68"/>
    </row>
    <row r="3" spans="1:3" ht="12.75">
      <c r="A3" t="s">
        <v>112</v>
      </c>
      <c r="B3" s="12">
        <v>3.35</v>
      </c>
      <c r="C3" s="68"/>
    </row>
    <row r="4" spans="1:3" ht="12.75">
      <c r="A4" t="s">
        <v>28</v>
      </c>
      <c r="B4" s="2">
        <f>B2*B3</f>
        <v>539.35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100.5</v>
      </c>
      <c r="C7" s="68"/>
    </row>
    <row r="8" spans="1:3" ht="12.75">
      <c r="A8" s="1" t="s">
        <v>9</v>
      </c>
      <c r="B8" s="11">
        <v>28</v>
      </c>
      <c r="C8" s="68"/>
    </row>
    <row r="9" spans="1:3" ht="12.75">
      <c r="A9" s="1" t="s">
        <v>24</v>
      </c>
      <c r="B9" s="11">
        <v>0</v>
      </c>
      <c r="C9" s="68"/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97.83</v>
      </c>
      <c r="C11" s="68"/>
    </row>
    <row r="12" spans="1:3" ht="12.75">
      <c r="A12" s="1" t="s">
        <v>11</v>
      </c>
      <c r="B12" s="11">
        <v>11</v>
      </c>
      <c r="C12" s="68"/>
    </row>
    <row r="13" spans="1:3" ht="12.75">
      <c r="A13" s="1" t="s">
        <v>13</v>
      </c>
      <c r="B13" s="11">
        <v>25.46</v>
      </c>
      <c r="C13" s="68"/>
    </row>
    <row r="14" spans="1:3" ht="12.75">
      <c r="A14" s="1" t="s">
        <v>14</v>
      </c>
      <c r="B14" s="11">
        <v>29.31</v>
      </c>
      <c r="C14" s="68"/>
    </row>
    <row r="15" spans="1:3" ht="12.75">
      <c r="A15" s="1" t="s">
        <v>15</v>
      </c>
      <c r="B15" s="11">
        <v>28.98</v>
      </c>
      <c r="C15" s="68"/>
    </row>
    <row r="16" spans="1:3" ht="12.75">
      <c r="A16" s="1" t="s">
        <v>16</v>
      </c>
      <c r="B16" s="11">
        <v>8</v>
      </c>
      <c r="C16" s="68"/>
    </row>
    <row r="17" spans="1:3" ht="12.75">
      <c r="A17" s="1" t="s">
        <v>17</v>
      </c>
      <c r="B17" s="12">
        <v>8.89</v>
      </c>
      <c r="C17" s="68"/>
    </row>
    <row r="18" spans="1:3" ht="12.75">
      <c r="A18" t="s">
        <v>2</v>
      </c>
      <c r="B18" s="2">
        <f>SUM(B7:B17)</f>
        <v>337.96999999999997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12.42</v>
      </c>
      <c r="C21" s="68"/>
    </row>
    <row r="22" spans="1:3" ht="12.75">
      <c r="A22" s="1" t="s">
        <v>19</v>
      </c>
      <c r="B22" s="7">
        <v>39.81</v>
      </c>
      <c r="C22" s="68"/>
    </row>
    <row r="23" spans="1:3" ht="12.75">
      <c r="A23" s="1" t="s">
        <v>20</v>
      </c>
      <c r="B23" s="7">
        <v>22.78</v>
      </c>
      <c r="C23" s="68"/>
    </row>
    <row r="24" spans="1:3" ht="12.75">
      <c r="A24" s="1" t="s">
        <v>21</v>
      </c>
      <c r="B24" s="8">
        <v>125</v>
      </c>
      <c r="C24" s="68"/>
    </row>
    <row r="25" spans="1:3" ht="12.75">
      <c r="A25" t="s">
        <v>4</v>
      </c>
      <c r="B25" s="2">
        <f>SUM(B21:B24)</f>
        <v>200.01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537.98</v>
      </c>
      <c r="C27" s="68"/>
    </row>
    <row r="28" spans="2:3" ht="12.75">
      <c r="B28" s="2"/>
      <c r="C28" s="68"/>
    </row>
    <row r="29" spans="1:3" ht="12.75">
      <c r="A29" t="s">
        <v>32</v>
      </c>
      <c r="B29" s="2">
        <f>B4-B27</f>
        <v>1.3700000000000045</v>
      </c>
      <c r="C29" s="68"/>
    </row>
    <row r="30" spans="2:3" ht="12.75">
      <c r="B30" s="2"/>
      <c r="C30" s="68"/>
    </row>
    <row r="31" spans="1:3" ht="12.75">
      <c r="A31" t="s">
        <v>6</v>
      </c>
      <c r="B31" s="23" t="s">
        <v>7</v>
      </c>
      <c r="C31" s="68"/>
    </row>
    <row r="32" spans="1:3" ht="12.75">
      <c r="A32" s="1" t="s">
        <v>22</v>
      </c>
      <c r="B32" s="2">
        <f>B18/B2</f>
        <v>2.0991925465838506</v>
      </c>
      <c r="C32" s="68"/>
    </row>
    <row r="33" spans="1:3" ht="12.75">
      <c r="A33" t="s">
        <v>23</v>
      </c>
      <c r="B33" s="2">
        <f>B25/B2</f>
        <v>1.2422981366459627</v>
      </c>
      <c r="C33" s="68"/>
    </row>
    <row r="34" spans="1:3" ht="12.75">
      <c r="A34" t="s">
        <v>27</v>
      </c>
      <c r="B34" s="2">
        <f>B27/B2</f>
        <v>3.341490683229814</v>
      </c>
      <c r="C34" s="68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2" t="s">
        <v>0</v>
      </c>
      <c r="C1" s="70" t="s">
        <v>30</v>
      </c>
    </row>
    <row r="2" spans="1:3" ht="12.75">
      <c r="A2" t="s">
        <v>29</v>
      </c>
      <c r="B2" s="9">
        <v>41</v>
      </c>
      <c r="C2" s="68"/>
    </row>
    <row r="3" spans="1:3" ht="12.75">
      <c r="A3" t="s">
        <v>112</v>
      </c>
      <c r="B3" s="12">
        <v>8.32</v>
      </c>
      <c r="C3" s="68"/>
    </row>
    <row r="4" spans="1:3" ht="12.75">
      <c r="A4" t="s">
        <v>28</v>
      </c>
      <c r="B4" s="2">
        <f>B2*B3</f>
        <v>341.12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65.8</v>
      </c>
      <c r="C7" s="68" t="s">
        <v>114</v>
      </c>
    </row>
    <row r="8" spans="1:3" ht="12.75">
      <c r="A8" s="1" t="s">
        <v>9</v>
      </c>
      <c r="B8" s="11">
        <v>35</v>
      </c>
      <c r="C8" s="68"/>
    </row>
    <row r="9" spans="1:3" ht="12.75">
      <c r="A9" s="1" t="s">
        <v>24</v>
      </c>
      <c r="B9" s="11">
        <v>0</v>
      </c>
      <c r="C9" s="68"/>
    </row>
    <row r="10" spans="1:3" ht="12.75">
      <c r="A10" s="1" t="s">
        <v>10</v>
      </c>
      <c r="B10" s="11">
        <v>4</v>
      </c>
      <c r="C10" s="68" t="s">
        <v>108</v>
      </c>
    </row>
    <row r="11" spans="1:3" ht="12.75">
      <c r="A11" s="1" t="s">
        <v>12</v>
      </c>
      <c r="B11" s="11">
        <v>2.77</v>
      </c>
      <c r="C11" s="68"/>
    </row>
    <row r="12" spans="1:3" ht="12.75">
      <c r="A12" s="1" t="s">
        <v>11</v>
      </c>
      <c r="B12" s="11">
        <v>6</v>
      </c>
      <c r="C12" s="68"/>
    </row>
    <row r="13" spans="1:3" ht="12.75">
      <c r="A13" s="1" t="s">
        <v>13</v>
      </c>
      <c r="B13" s="11">
        <v>14.92</v>
      </c>
      <c r="C13" s="68"/>
    </row>
    <row r="14" spans="1:3" ht="12.75">
      <c r="A14" s="1" t="s">
        <v>14</v>
      </c>
      <c r="B14" s="11">
        <v>19.86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1.5</v>
      </c>
      <c r="C16" s="68"/>
    </row>
    <row r="17" spans="1:3" ht="12.75">
      <c r="A17" s="1" t="s">
        <v>17</v>
      </c>
      <c r="B17" s="12">
        <v>4.05</v>
      </c>
      <c r="C17" s="68"/>
    </row>
    <row r="18" spans="1:3" ht="12.75">
      <c r="A18" t="s">
        <v>2</v>
      </c>
      <c r="B18" s="2">
        <f>SUM(B7:B17)</f>
        <v>153.89999999999998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8.53</v>
      </c>
      <c r="C21" s="68"/>
    </row>
    <row r="22" spans="1:3" ht="12.75">
      <c r="A22" s="1" t="s">
        <v>19</v>
      </c>
      <c r="B22" s="7">
        <v>23.48</v>
      </c>
      <c r="C22" s="68"/>
    </row>
    <row r="23" spans="1:3" ht="12.75">
      <c r="A23" s="1" t="s">
        <v>20</v>
      </c>
      <c r="B23" s="7">
        <v>13.65</v>
      </c>
      <c r="C23" s="68"/>
    </row>
    <row r="24" spans="1:3" ht="12.75">
      <c r="A24" s="1" t="s">
        <v>21</v>
      </c>
      <c r="B24" s="8">
        <v>125</v>
      </c>
      <c r="C24" s="68"/>
    </row>
    <row r="25" spans="1:3" ht="12.75">
      <c r="A25" t="s">
        <v>4</v>
      </c>
      <c r="B25" s="2">
        <f>SUM(B21:B24)</f>
        <v>170.66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324.55999999999995</v>
      </c>
      <c r="C27" s="68"/>
    </row>
    <row r="28" spans="2:3" ht="12.75">
      <c r="B28" s="2"/>
      <c r="C28" s="68"/>
    </row>
    <row r="29" spans="1:3" ht="12.75">
      <c r="A29" t="s">
        <v>32</v>
      </c>
      <c r="B29" s="2">
        <f>B4-B27</f>
        <v>16.56000000000006</v>
      </c>
      <c r="C29" s="68"/>
    </row>
    <row r="30" spans="2:3" ht="12.75">
      <c r="B30" s="2"/>
      <c r="C30" s="68"/>
    </row>
    <row r="31" spans="1:3" ht="12.75">
      <c r="A31" t="s">
        <v>6</v>
      </c>
      <c r="B31" s="23" t="s">
        <v>7</v>
      </c>
      <c r="C31" s="68"/>
    </row>
    <row r="32" spans="1:3" ht="12.75">
      <c r="A32" s="1" t="s">
        <v>22</v>
      </c>
      <c r="B32" s="2">
        <f>B18/B2</f>
        <v>3.753658536585365</v>
      </c>
      <c r="C32" s="68"/>
    </row>
    <row r="33" spans="1:3" ht="12.75">
      <c r="A33" t="s">
        <v>23</v>
      </c>
      <c r="B33" s="2">
        <f>B25/B2</f>
        <v>4.162439024390244</v>
      </c>
      <c r="C33" s="68"/>
    </row>
    <row r="34" spans="1:3" ht="12.75">
      <c r="A34" t="s">
        <v>27</v>
      </c>
      <c r="B34" s="2">
        <f>B27/B2</f>
        <v>7.916097560975609</v>
      </c>
      <c r="C34" s="68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2" t="s">
        <v>0</v>
      </c>
      <c r="C1" s="70" t="s">
        <v>30</v>
      </c>
    </row>
    <row r="2" spans="1:3" ht="12.75">
      <c r="A2" t="s">
        <v>29</v>
      </c>
      <c r="B2" s="9">
        <v>2050</v>
      </c>
      <c r="C2" s="68"/>
    </row>
    <row r="3" spans="1:3" ht="12.75">
      <c r="A3" t="s">
        <v>112</v>
      </c>
      <c r="B3" s="10">
        <v>0.27</v>
      </c>
      <c r="C3" s="68"/>
    </row>
    <row r="4" spans="1:3" ht="12.75">
      <c r="A4" t="s">
        <v>28</v>
      </c>
      <c r="B4" s="2">
        <f>B2*B3</f>
        <v>553.5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60.23</v>
      </c>
      <c r="C7" s="71"/>
    </row>
    <row r="8" spans="1:3" ht="12.75">
      <c r="A8" s="1" t="s">
        <v>9</v>
      </c>
      <c r="B8" s="11">
        <v>46.9</v>
      </c>
      <c r="C8" s="68"/>
    </row>
    <row r="9" spans="1:3" ht="12.75">
      <c r="A9" s="1" t="s">
        <v>24</v>
      </c>
      <c r="B9" s="11">
        <v>20</v>
      </c>
      <c r="C9" s="68" t="s">
        <v>121</v>
      </c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45.66</v>
      </c>
      <c r="C11" s="68"/>
    </row>
    <row r="12" spans="1:3" ht="12.75">
      <c r="A12" s="1" t="s">
        <v>11</v>
      </c>
      <c r="B12" s="11">
        <v>15</v>
      </c>
      <c r="C12" s="68"/>
    </row>
    <row r="13" spans="1:3" ht="12.75">
      <c r="A13" s="1" t="s">
        <v>13</v>
      </c>
      <c r="B13" s="11">
        <v>16.64</v>
      </c>
      <c r="C13" s="68"/>
    </row>
    <row r="14" spans="1:3" ht="12.75">
      <c r="A14" s="1" t="s">
        <v>14</v>
      </c>
      <c r="B14" s="11">
        <v>22.73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16</v>
      </c>
      <c r="C16" s="68"/>
    </row>
    <row r="17" spans="1:3" ht="12.75">
      <c r="A17" s="1" t="s">
        <v>17</v>
      </c>
      <c r="B17" s="12">
        <v>6.57</v>
      </c>
      <c r="C17" s="68"/>
    </row>
    <row r="18" spans="1:3" ht="12.75">
      <c r="A18" t="s">
        <v>2</v>
      </c>
      <c r="B18" s="2">
        <f>SUM(B7:B17)</f>
        <v>249.73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9.15</v>
      </c>
      <c r="C21" s="68"/>
    </row>
    <row r="22" spans="1:3" ht="12.75">
      <c r="A22" s="1" t="s">
        <v>19</v>
      </c>
      <c r="B22" s="7">
        <v>27.63</v>
      </c>
      <c r="C22" s="68"/>
    </row>
    <row r="23" spans="1:3" ht="12.75">
      <c r="A23" s="1" t="s">
        <v>20</v>
      </c>
      <c r="B23" s="7">
        <v>15.98</v>
      </c>
      <c r="C23" s="68"/>
    </row>
    <row r="24" spans="1:3" ht="12.75">
      <c r="A24" s="1" t="s">
        <v>21</v>
      </c>
      <c r="B24" s="8">
        <v>125</v>
      </c>
      <c r="C24" s="68"/>
    </row>
    <row r="25" spans="1:3" ht="12.75">
      <c r="A25" t="s">
        <v>4</v>
      </c>
      <c r="B25" s="2">
        <f>SUM(B21:B24)</f>
        <v>177.76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427.49</v>
      </c>
      <c r="C27" s="68"/>
    </row>
    <row r="28" spans="2:3" ht="12.75">
      <c r="B28" s="2"/>
      <c r="C28" s="68"/>
    </row>
    <row r="29" spans="1:3" ht="12.75">
      <c r="A29" t="s">
        <v>32</v>
      </c>
      <c r="B29" s="2">
        <f>B4-B27</f>
        <v>126.00999999999999</v>
      </c>
      <c r="C29" s="68"/>
    </row>
    <row r="30" spans="2:3" ht="12.75">
      <c r="B30" s="2"/>
      <c r="C30" s="68"/>
    </row>
    <row r="31" spans="1:3" ht="12.75">
      <c r="A31" t="s">
        <v>6</v>
      </c>
      <c r="B31" s="23" t="s">
        <v>37</v>
      </c>
      <c r="C31" s="68"/>
    </row>
    <row r="32" spans="1:3" ht="12.75">
      <c r="A32" s="1" t="s">
        <v>22</v>
      </c>
      <c r="B32" s="13">
        <f>B18/B2</f>
        <v>0.12181951219512195</v>
      </c>
      <c r="C32" s="68"/>
    </row>
    <row r="33" spans="1:3" ht="12.75">
      <c r="A33" t="s">
        <v>23</v>
      </c>
      <c r="B33" s="13">
        <f>B25/B2</f>
        <v>0.08671219512195122</v>
      </c>
      <c r="C33" s="68"/>
    </row>
    <row r="34" spans="1:3" ht="12.75">
      <c r="A34" t="s">
        <v>27</v>
      </c>
      <c r="B34" s="13">
        <f>B27/B2</f>
        <v>0.20853170731707318</v>
      </c>
      <c r="C34" s="68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38</v>
      </c>
      <c r="B1" s="22" t="s">
        <v>0</v>
      </c>
      <c r="C1" s="70" t="s">
        <v>30</v>
      </c>
    </row>
    <row r="2" spans="1:3" ht="12.75">
      <c r="A2" t="s">
        <v>29</v>
      </c>
      <c r="B2" s="9">
        <v>2130</v>
      </c>
      <c r="C2" s="68"/>
    </row>
    <row r="3" spans="1:3" ht="12.75">
      <c r="A3" t="s">
        <v>112</v>
      </c>
      <c r="B3" s="10">
        <v>0.179</v>
      </c>
      <c r="C3" s="68"/>
    </row>
    <row r="4" spans="1:3" ht="12.75">
      <c r="A4" t="s">
        <v>28</v>
      </c>
      <c r="B4" s="2">
        <f>B2*B3</f>
        <v>381.27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37.2</v>
      </c>
      <c r="C7" s="71"/>
    </row>
    <row r="8" spans="1:3" ht="12.75">
      <c r="A8" s="1" t="s">
        <v>9</v>
      </c>
      <c r="B8" s="11">
        <v>27.7</v>
      </c>
      <c r="C8" s="68"/>
    </row>
    <row r="9" spans="1:3" ht="12.75">
      <c r="A9" s="1" t="s">
        <v>24</v>
      </c>
      <c r="B9" s="11">
        <v>0</v>
      </c>
      <c r="C9" s="68" t="s">
        <v>113</v>
      </c>
    </row>
    <row r="10" spans="1:3" ht="12.75">
      <c r="A10" s="1" t="s">
        <v>10</v>
      </c>
      <c r="B10" s="11">
        <v>5</v>
      </c>
      <c r="C10" s="68" t="s">
        <v>109</v>
      </c>
    </row>
    <row r="11" spans="1:3" ht="12.75">
      <c r="A11" s="1" t="s">
        <v>12</v>
      </c>
      <c r="B11" s="11">
        <v>47.04</v>
      </c>
      <c r="C11" s="68"/>
    </row>
    <row r="12" spans="1:3" ht="12.75">
      <c r="A12" s="1" t="s">
        <v>11</v>
      </c>
      <c r="B12" s="11">
        <v>10</v>
      </c>
      <c r="C12" s="68"/>
    </row>
    <row r="13" spans="1:3" ht="12.75">
      <c r="A13" s="1" t="s">
        <v>13</v>
      </c>
      <c r="B13" s="11">
        <v>17.54</v>
      </c>
      <c r="C13" s="68"/>
    </row>
    <row r="14" spans="1:3" ht="12.75">
      <c r="A14" s="1" t="s">
        <v>14</v>
      </c>
      <c r="B14" s="11">
        <v>20.61</v>
      </c>
      <c r="C14" s="68"/>
    </row>
    <row r="15" spans="1:3" ht="12.75">
      <c r="A15" s="1" t="s">
        <v>15</v>
      </c>
      <c r="B15" s="11">
        <v>6.39</v>
      </c>
      <c r="C15" s="68"/>
    </row>
    <row r="16" spans="1:3" ht="12.75">
      <c r="A16" s="1" t="s">
        <v>16</v>
      </c>
      <c r="B16" s="11">
        <v>16</v>
      </c>
      <c r="C16" s="68"/>
    </row>
    <row r="17" spans="1:3" ht="12.75">
      <c r="A17" s="1" t="s">
        <v>17</v>
      </c>
      <c r="B17" s="12">
        <v>5.06</v>
      </c>
      <c r="C17" s="68"/>
    </row>
    <row r="18" spans="1:3" ht="12.75">
      <c r="A18" t="s">
        <v>2</v>
      </c>
      <c r="B18" s="2">
        <f>SUM(B7:B17)</f>
        <v>192.53999999999996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9.65</v>
      </c>
      <c r="C21" s="68"/>
    </row>
    <row r="22" spans="1:3" ht="12.75">
      <c r="A22" s="1" t="s">
        <v>19</v>
      </c>
      <c r="B22" s="7">
        <v>27.2</v>
      </c>
      <c r="C22" s="68"/>
    </row>
    <row r="23" spans="1:3" ht="12.75">
      <c r="A23" s="1" t="s">
        <v>20</v>
      </c>
      <c r="B23" s="7">
        <v>16.52</v>
      </c>
      <c r="C23" s="68"/>
    </row>
    <row r="24" spans="1:3" ht="12.75">
      <c r="A24" s="1" t="s">
        <v>21</v>
      </c>
      <c r="B24" s="8">
        <v>125</v>
      </c>
      <c r="C24" s="68"/>
    </row>
    <row r="25" spans="1:3" ht="12.75">
      <c r="A25" t="s">
        <v>4</v>
      </c>
      <c r="B25" s="2">
        <f>SUM(B21:B24)</f>
        <v>178.37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370.90999999999997</v>
      </c>
      <c r="C27" s="68"/>
    </row>
    <row r="28" spans="2:3" ht="12.75">
      <c r="B28" s="2"/>
      <c r="C28" s="68"/>
    </row>
    <row r="29" spans="1:3" ht="12.75">
      <c r="A29" t="s">
        <v>32</v>
      </c>
      <c r="B29" s="2">
        <f>B4-B27</f>
        <v>10.360000000000014</v>
      </c>
      <c r="C29" s="68"/>
    </row>
    <row r="30" spans="2:3" ht="12.75">
      <c r="B30" s="2"/>
      <c r="C30" s="68"/>
    </row>
    <row r="31" spans="1:3" ht="12.75">
      <c r="A31" t="s">
        <v>6</v>
      </c>
      <c r="B31" s="23" t="s">
        <v>37</v>
      </c>
      <c r="C31" s="68"/>
    </row>
    <row r="32" spans="1:3" ht="12.75">
      <c r="A32" s="1" t="s">
        <v>22</v>
      </c>
      <c r="B32" s="13">
        <f>B18/B2</f>
        <v>0.09039436619718308</v>
      </c>
      <c r="C32" s="68"/>
    </row>
    <row r="33" spans="1:3" ht="12.75">
      <c r="A33" t="s">
        <v>23</v>
      </c>
      <c r="B33" s="13">
        <f>B25/B2</f>
        <v>0.08374178403755869</v>
      </c>
      <c r="C33" s="68"/>
    </row>
    <row r="34" spans="1:3" ht="12.75">
      <c r="A34" t="s">
        <v>27</v>
      </c>
      <c r="B34" s="13">
        <f>B27/B2</f>
        <v>0.17413615023474177</v>
      </c>
      <c r="C34" s="68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2" t="s">
        <v>0</v>
      </c>
      <c r="C1" s="70" t="s">
        <v>30</v>
      </c>
    </row>
    <row r="2" spans="1:3" ht="12.75">
      <c r="A2" t="s">
        <v>29</v>
      </c>
      <c r="B2" s="9">
        <v>1740</v>
      </c>
      <c r="C2" s="68"/>
    </row>
    <row r="3" spans="1:3" ht="12.75">
      <c r="A3" t="s">
        <v>112</v>
      </c>
      <c r="B3" s="10">
        <v>0.251</v>
      </c>
      <c r="C3" s="68"/>
    </row>
    <row r="4" spans="1:3" ht="12.75">
      <c r="A4" t="s">
        <v>28</v>
      </c>
      <c r="B4" s="2">
        <f>B2*B3</f>
        <v>436.74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55</v>
      </c>
      <c r="C7" s="71"/>
    </row>
    <row r="8" spans="1:3" ht="12.75">
      <c r="A8" s="1" t="s">
        <v>9</v>
      </c>
      <c r="B8" s="11">
        <v>29.9</v>
      </c>
      <c r="C8" s="68"/>
    </row>
    <row r="9" spans="1:3" ht="12.75">
      <c r="A9" s="1" t="s">
        <v>24</v>
      </c>
      <c r="B9" s="11">
        <v>0</v>
      </c>
      <c r="C9" s="68" t="s">
        <v>113</v>
      </c>
    </row>
    <row r="10" spans="1:3" ht="12.75">
      <c r="A10" s="1" t="s">
        <v>10</v>
      </c>
      <c r="B10" s="11">
        <v>10</v>
      </c>
      <c r="C10" s="68" t="s">
        <v>110</v>
      </c>
    </row>
    <row r="11" spans="1:3" ht="12.75">
      <c r="A11" s="1" t="s">
        <v>12</v>
      </c>
      <c r="B11" s="11">
        <v>36.53</v>
      </c>
      <c r="C11" s="68"/>
    </row>
    <row r="12" spans="1:3" ht="12.75">
      <c r="A12" s="1" t="s">
        <v>11</v>
      </c>
      <c r="B12" s="11">
        <v>15</v>
      </c>
      <c r="C12" s="68"/>
    </row>
    <row r="13" spans="1:3" ht="12.75">
      <c r="A13" s="1" t="s">
        <v>13</v>
      </c>
      <c r="B13" s="11">
        <v>16.88</v>
      </c>
      <c r="C13" s="68"/>
    </row>
    <row r="14" spans="1:3" ht="12.75">
      <c r="A14" s="1" t="s">
        <v>14</v>
      </c>
      <c r="B14" s="11">
        <v>20.25</v>
      </c>
      <c r="C14" s="68"/>
    </row>
    <row r="15" spans="1:3" ht="12.75">
      <c r="A15" s="1" t="s">
        <v>15</v>
      </c>
      <c r="B15" s="11">
        <v>5.22</v>
      </c>
      <c r="C15" s="68"/>
    </row>
    <row r="16" spans="1:3" ht="12.75">
      <c r="A16" s="1" t="s">
        <v>16</v>
      </c>
      <c r="B16" s="11">
        <v>24</v>
      </c>
      <c r="C16" s="68"/>
    </row>
    <row r="17" spans="1:3" ht="12.75">
      <c r="A17" s="1" t="s">
        <v>17</v>
      </c>
      <c r="B17" s="12">
        <v>5.75</v>
      </c>
      <c r="C17" s="68"/>
    </row>
    <row r="18" spans="1:3" ht="12.75">
      <c r="A18" t="s">
        <v>2</v>
      </c>
      <c r="B18" s="2">
        <f>SUM(B7:B17)</f>
        <v>218.53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9.42</v>
      </c>
      <c r="C21" s="68"/>
    </row>
    <row r="22" spans="1:3" ht="12.75">
      <c r="A22" s="1" t="s">
        <v>19</v>
      </c>
      <c r="B22" s="7">
        <v>26.54</v>
      </c>
      <c r="C22" s="68"/>
    </row>
    <row r="23" spans="1:3" ht="12.75">
      <c r="A23" s="1" t="s">
        <v>20</v>
      </c>
      <c r="B23" s="7">
        <v>16.18</v>
      </c>
      <c r="C23" s="68"/>
    </row>
    <row r="24" spans="1:3" ht="12.75">
      <c r="A24" s="1" t="s">
        <v>21</v>
      </c>
      <c r="B24" s="8">
        <v>125</v>
      </c>
      <c r="C24" s="68"/>
    </row>
    <row r="25" spans="1:3" ht="12.75">
      <c r="A25" t="s">
        <v>4</v>
      </c>
      <c r="B25" s="2">
        <f>SUM(B21:B24)</f>
        <v>177.14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395.66999999999996</v>
      </c>
      <c r="C27" s="68"/>
    </row>
    <row r="28" spans="2:3" ht="12.75">
      <c r="B28" s="2"/>
      <c r="C28" s="68"/>
    </row>
    <row r="29" spans="1:3" ht="12.75">
      <c r="A29" t="s">
        <v>32</v>
      </c>
      <c r="B29" s="2">
        <f>B4-B27</f>
        <v>41.07000000000005</v>
      </c>
      <c r="C29" s="68"/>
    </row>
    <row r="30" spans="2:3" ht="12.75">
      <c r="B30" s="2"/>
      <c r="C30" s="68"/>
    </row>
    <row r="31" spans="1:3" ht="12.75">
      <c r="A31" t="s">
        <v>6</v>
      </c>
      <c r="B31" s="23" t="s">
        <v>37</v>
      </c>
      <c r="C31" s="68"/>
    </row>
    <row r="32" spans="1:3" ht="12.75">
      <c r="A32" s="1" t="s">
        <v>22</v>
      </c>
      <c r="B32" s="13">
        <f>B18/B2</f>
        <v>0.1255919540229885</v>
      </c>
      <c r="C32" s="68"/>
    </row>
    <row r="33" spans="1:3" ht="12.75">
      <c r="A33" t="s">
        <v>23</v>
      </c>
      <c r="B33" s="13">
        <f>B25/B2</f>
        <v>0.10180459770114941</v>
      </c>
      <c r="C33" s="68"/>
    </row>
    <row r="34" spans="1:3" ht="12.75">
      <c r="A34" t="s">
        <v>27</v>
      </c>
      <c r="B34" s="13">
        <f>B27/B2</f>
        <v>0.22739655172413792</v>
      </c>
      <c r="C34" s="68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Paulann Haakenson</cp:lastModifiedBy>
  <cp:lastPrinted>2009-12-11T19:41:55Z</cp:lastPrinted>
  <dcterms:created xsi:type="dcterms:W3CDTF">2005-01-10T15:34:54Z</dcterms:created>
  <dcterms:modified xsi:type="dcterms:W3CDTF">2019-12-17T21:14:18Z</dcterms:modified>
  <cp:category/>
  <cp:version/>
  <cp:contentType/>
  <cp:contentStatus/>
</cp:coreProperties>
</file>