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<sst xmlns="http://schemas.openxmlformats.org/spreadsheetml/2006/main" count="681" uniqueCount="159">
  <si>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</si>
  <si>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</si>
  <si>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</si>
  <si>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</si>
  <si>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</si>
  <si>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</si>
  <si>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</si>
  <si>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</si>
  <si>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</si>
  <si>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</si>
  <si>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</si>
  <si>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</si>
  <si>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</si>
  <si>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</si>
  <si>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</si>
  <si>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</si>
  <si>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</si>
  <si>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</si>
  <si>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</si>
  <si>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</si>
  <si>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</si>
  <si>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</si>
  <si>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</si>
  <si>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</si>
  <si>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</si>
  <si>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</si>
  <si>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</si>
  <si>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</si>
  <si>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</si>
  <si>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</si>
  <si>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</si>
  <si>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</si>
  <si>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</si>
  <si>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</si>
  <si>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</si>
  <si>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</si>
  <si>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</si>
  <si>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</si>
  <si>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</si>
  <si>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</si>
  <si>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</si>
  <si>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</si>
  <si>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</si>
  <si>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</si>
  <si>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</si>
  <si>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</si>
  <si>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</si>
  <si>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</si>
  <si>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</si>
  <si>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</si>
  <si>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</si>
  <si>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</si>
  <si>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</si>
  <si>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</si>
  <si>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</si>
  <si>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</si>
  <si>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</si>
  <si>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</si>
  <si>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</si>
  <si>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</si>
  <si>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</si>
  <si>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</si>
  <si>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</si>
  <si>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</si>
  <si>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</si>
  <si>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</si>
  <si>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</si>
  <si>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</si>
  <si>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</si>
  <si>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</si>
  <si>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</si>
  <si>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</si>
  <si>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</si>
  <si>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</si>
  <si>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</si>
  <si>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</si>
  <si>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</si>
  <si>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</si>
  <si>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</si>
  <si>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</si>
  <si>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</si>
  <si>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</si>
  <si>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</si>
  <si>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</si>
  <si>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</si>
  <si>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</si>
  <si>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</si>
  <si>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</si>
  <si>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</si>
  <si>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</si>
  <si>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</si>
  <si>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</si>
  <si>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</si>
  <si>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</si>
  <si>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</si>
  <si>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</si>
  <si>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</si>
  <si>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</si>
  <si>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</si>
  <si>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</si>
  <si>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</si>
  <si>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</si>
  <si>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</si>
  <si>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</si>
  <si>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</si>
  <si>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</si>
  <si>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</si>
  <si>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</si>
  <si>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</si>
  <si>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</si>
  <si>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</si>
  <si>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</si>
  <si>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</si>
  <si>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</si>
  <si>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</si>
  <si>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</si>
  <si>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</si>
  <si>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</si>
  <si>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</si>
  <si>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</si>
  <si>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</si>
  <si>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</si>
  <si>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</si>
  <si>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</si>
  <si>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</si>
  <si>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</si>
  <si>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</si>
  <si>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</si>
  <si>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</si>
  <si>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</si>
  <si>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</si>
  <si>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</si>
  <si>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</si>
  <si>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Cereal grain aphid insecticide would cost about $6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</si>
  <si>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</si>
  <si>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</si>
  <si>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</si>
  <si>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</si>
  <si>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</si>
  <si>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</si>
  <si>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>Includes seed treatment for wireworn &amp; flea beetle</t>
  </si>
  <si>
    <t>Market</t>
  </si>
  <si>
    <t xml:space="preserve">  Market Price</t>
  </si>
  <si>
    <t>Fungicide for rust would cost $4 plus application</t>
  </si>
  <si>
    <t>seed treatment</t>
  </si>
  <si>
    <t>inoculant, rock roller rent, soil testing</t>
  </si>
  <si>
    <t>Milling quality price, there is risk of quality discounts</t>
  </si>
  <si>
    <t>Includes $8 for inoculant and fungicide seed treatment</t>
  </si>
  <si>
    <t>Mustard crop insurance is not available in this region</t>
  </si>
  <si>
    <t>Crop insurance is not available in some counties of this region.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</si>
  <si>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</si>
  <si>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</si>
  <si>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</si>
  <si>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</si>
  <si>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</si>
  <si>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Malt barley price. Estimated feed barley price is $2.90</t>
  </si>
  <si>
    <t>North Dakota 2016 Projected Crop Budgets - South Central</t>
  </si>
  <si>
    <t>Gov't Pmts (ARC/PLC)</t>
  </si>
  <si>
    <t>Fungicide for white mold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</si>
</sst>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5" t="s">
        <v>99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100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101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102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103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152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153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104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5" t="s">
        <v>105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106</v>
      </c>
      <c r="B14" s="38"/>
      <c r="C14" s="38"/>
      <c r="D14" s="38"/>
      <c r="E14" s="38"/>
      <c r="F14" s="38"/>
      <c r="G14" s="38"/>
      <c r="H14" s="38"/>
    </row>
    <row r="15" spans="1:8" ht="12.75">
      <c r="A15" s="71" t="s">
        <v>150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107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108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130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109</v>
      </c>
      <c r="B19" s="38"/>
      <c r="C19" s="38"/>
      <c r="E19" s="38"/>
      <c r="F19" s="38"/>
      <c r="G19" s="38"/>
      <c r="H19" s="38"/>
    </row>
    <row r="20" spans="1:8" ht="12.75">
      <c r="A20" s="17" t="s">
        <v>110</v>
      </c>
      <c r="B20" s="38"/>
      <c r="C20" s="38"/>
      <c r="D20" s="38"/>
      <c r="E20" s="38"/>
      <c r="F20" s="38"/>
      <c r="G20" s="38"/>
      <c r="H20" s="38"/>
    </row>
    <row r="21" spans="1:8" ht="12.75">
      <c r="A21" s="71" t="s">
        <v>151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111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5" t="s">
        <v>112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113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114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115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116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117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4" t="s">
        <v>124</v>
      </c>
      <c r="B32" s="36" t="s">
        <v>125</v>
      </c>
      <c r="C32" s="36"/>
      <c r="D32" s="40"/>
      <c r="E32" s="36" t="s">
        <v>126</v>
      </c>
      <c r="F32" s="36"/>
      <c r="G32" s="36"/>
      <c r="H32" s="36"/>
    </row>
    <row r="33" spans="1:11" ht="12.75">
      <c r="A33" s="36" t="s">
        <v>127</v>
      </c>
      <c r="B33" s="78" t="s">
        <v>128</v>
      </c>
      <c r="C33" s="79"/>
      <c r="D33" s="79"/>
      <c r="E33" s="79"/>
      <c r="F33" s="79"/>
      <c r="G33" s="79"/>
      <c r="H33" s="36" t="s">
        <v>129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4" t="s">
        <v>30</v>
      </c>
    </row>
    <row r="2" spans="1:3" ht="12.75">
      <c r="A2" t="s">
        <v>29</v>
      </c>
      <c r="B2" s="9">
        <v>1350</v>
      </c>
      <c r="C2" s="72"/>
    </row>
    <row r="3" spans="1:3" ht="12.75">
      <c r="A3" t="s">
        <v>142</v>
      </c>
      <c r="B3" s="10">
        <v>0.216</v>
      </c>
      <c r="C3" s="72"/>
    </row>
    <row r="4" spans="1:3" ht="12.75">
      <c r="A4" t="s">
        <v>28</v>
      </c>
      <c r="B4" s="2">
        <f>B2*B3</f>
        <v>291.6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45</v>
      </c>
      <c r="C7" s="75" t="s">
        <v>140</v>
      </c>
    </row>
    <row r="8" spans="1:3" ht="12.75">
      <c r="A8" s="1" t="s">
        <v>9</v>
      </c>
      <c r="B8" s="11">
        <v>35.3</v>
      </c>
      <c r="C8" s="72"/>
    </row>
    <row r="9" spans="1:3" ht="12.75">
      <c r="A9" s="1" t="s">
        <v>24</v>
      </c>
      <c r="B9" s="11">
        <v>0</v>
      </c>
      <c r="C9" s="72" t="s">
        <v>143</v>
      </c>
    </row>
    <row r="10" spans="1:3" ht="12.75">
      <c r="A10" s="1" t="s">
        <v>10</v>
      </c>
      <c r="B10" s="11">
        <v>10</v>
      </c>
      <c r="C10" s="72" t="s">
        <v>137</v>
      </c>
    </row>
    <row r="11" spans="1:3" ht="12.75">
      <c r="A11" s="1" t="s">
        <v>12</v>
      </c>
      <c r="B11" s="11">
        <v>28.74</v>
      </c>
      <c r="C11" s="72"/>
    </row>
    <row r="12" spans="1:3" ht="12.75">
      <c r="A12" s="1" t="s">
        <v>11</v>
      </c>
      <c r="B12" s="11">
        <v>19.9</v>
      </c>
      <c r="C12" s="72"/>
    </row>
    <row r="13" spans="1:3" ht="12.75">
      <c r="A13" s="1" t="s">
        <v>13</v>
      </c>
      <c r="B13" s="11">
        <v>9.56</v>
      </c>
      <c r="C13" s="72"/>
    </row>
    <row r="14" spans="1:3" ht="12.75">
      <c r="A14" s="1" t="s">
        <v>14</v>
      </c>
      <c r="B14" s="11">
        <v>17.45</v>
      </c>
      <c r="C14" s="72"/>
    </row>
    <row r="15" spans="1:3" ht="12.75">
      <c r="A15" s="1" t="s">
        <v>15</v>
      </c>
      <c r="B15" s="11">
        <v>4.05</v>
      </c>
      <c r="C15" s="72"/>
    </row>
    <row r="16" spans="1:3" ht="12.75">
      <c r="A16" s="1" t="s">
        <v>16</v>
      </c>
      <c r="B16" s="11">
        <v>23.5</v>
      </c>
      <c r="C16" s="72"/>
    </row>
    <row r="17" spans="1:3" ht="12.75">
      <c r="A17" s="1" t="s">
        <v>17</v>
      </c>
      <c r="B17" s="12">
        <v>4.11</v>
      </c>
      <c r="C17" s="72"/>
    </row>
    <row r="18" spans="1:3" ht="12.75">
      <c r="A18" t="s">
        <v>2</v>
      </c>
      <c r="B18" s="2">
        <f>SUM(B7:B17)</f>
        <v>197.61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7.47</v>
      </c>
      <c r="C21" s="72"/>
    </row>
    <row r="22" spans="1:3" ht="12.75">
      <c r="A22" s="1" t="s">
        <v>19</v>
      </c>
      <c r="B22" s="7">
        <v>21.87</v>
      </c>
      <c r="C22" s="72"/>
    </row>
    <row r="23" spans="1:3" ht="12.75">
      <c r="A23" s="1" t="s">
        <v>20</v>
      </c>
      <c r="B23" s="7">
        <v>12.83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104.67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302.28000000000003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-10.680000000000007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0.1463777777777778</v>
      </c>
      <c r="C32" s="72"/>
    </row>
    <row r="33" spans="1:3" ht="12.75">
      <c r="A33" t="s">
        <v>23</v>
      </c>
      <c r="B33" s="13">
        <f>B25/B2</f>
        <v>0.07753333333333333</v>
      </c>
      <c r="C33" s="72"/>
    </row>
    <row r="34" spans="1:3" ht="12.75">
      <c r="A34" t="s">
        <v>27</v>
      </c>
      <c r="B34" s="13">
        <f>B27/B2</f>
        <v>0.22391111111111114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4" t="s">
        <v>30</v>
      </c>
    </row>
    <row r="2" spans="1:3" ht="12.75">
      <c r="A2" t="s">
        <v>29</v>
      </c>
      <c r="B2" s="9">
        <v>1570</v>
      </c>
      <c r="C2" s="72"/>
    </row>
    <row r="3" spans="1:3" ht="12.75">
      <c r="A3" t="s">
        <v>142</v>
      </c>
      <c r="B3" s="12">
        <v>0.145</v>
      </c>
      <c r="C3" s="72"/>
    </row>
    <row r="4" spans="1:3" ht="12.75">
      <c r="A4" t="s">
        <v>28</v>
      </c>
      <c r="B4" s="2">
        <f>B2*B3</f>
        <v>227.64999999999998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51.25</v>
      </c>
      <c r="C7" s="72"/>
    </row>
    <row r="8" spans="1:3" ht="12.75">
      <c r="A8" s="1" t="s">
        <v>9</v>
      </c>
      <c r="B8" s="11">
        <v>21.3</v>
      </c>
      <c r="C8" s="72"/>
    </row>
    <row r="9" spans="1:3" ht="12.75">
      <c r="A9" s="1" t="s">
        <v>24</v>
      </c>
      <c r="B9" s="11">
        <v>0</v>
      </c>
      <c r="C9" s="72" t="s">
        <v>138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61.01</v>
      </c>
      <c r="C11" s="72"/>
    </row>
    <row r="12" spans="1:3" ht="12.75">
      <c r="A12" s="1" t="s">
        <v>11</v>
      </c>
      <c r="B12" s="11">
        <v>12.6</v>
      </c>
      <c r="C12" s="72"/>
    </row>
    <row r="13" spans="1:3" ht="12.75">
      <c r="A13" s="1" t="s">
        <v>13</v>
      </c>
      <c r="B13" s="11">
        <v>8.5</v>
      </c>
      <c r="C13" s="72"/>
    </row>
    <row r="14" spans="1:3" ht="12.75">
      <c r="A14" s="1" t="s">
        <v>14</v>
      </c>
      <c r="B14" s="11">
        <v>16.53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3.8</v>
      </c>
      <c r="C17" s="72"/>
    </row>
    <row r="18" spans="1:3" ht="12.75">
      <c r="A18" t="s">
        <v>2</v>
      </c>
      <c r="B18" s="2">
        <f>SUM(B7:B17)</f>
        <v>182.49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6.88</v>
      </c>
      <c r="C21" s="72"/>
    </row>
    <row r="22" spans="1:3" ht="12.75">
      <c r="A22" s="1" t="s">
        <v>19</v>
      </c>
      <c r="B22" s="7">
        <v>19.49</v>
      </c>
      <c r="C22" s="72"/>
    </row>
    <row r="23" spans="1:3" ht="12.75">
      <c r="A23" s="1" t="s">
        <v>20</v>
      </c>
      <c r="B23" s="7">
        <v>11.31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100.18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282.67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-55.02000000000004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0.11623566878980893</v>
      </c>
      <c r="C32" s="72"/>
    </row>
    <row r="33" spans="1:3" ht="12.75">
      <c r="A33" t="s">
        <v>23</v>
      </c>
      <c r="B33" s="13">
        <f>B25/B2</f>
        <v>0.06380891719745223</v>
      </c>
      <c r="C33" s="72"/>
    </row>
    <row r="34" spans="1:3" ht="12.75">
      <c r="A34" t="s">
        <v>27</v>
      </c>
      <c r="B34" s="13">
        <f>B27/B2</f>
        <v>0.18004458598726117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4" t="s">
        <v>30</v>
      </c>
    </row>
    <row r="2" spans="1:3" ht="12.75">
      <c r="A2" t="s">
        <v>29</v>
      </c>
      <c r="B2" s="9">
        <v>18</v>
      </c>
      <c r="C2" s="72"/>
    </row>
    <row r="3" spans="1:3" ht="12.75">
      <c r="A3" t="s">
        <v>142</v>
      </c>
      <c r="B3" s="10">
        <v>8.05</v>
      </c>
      <c r="C3" s="72"/>
    </row>
    <row r="4" spans="1:3" ht="12.75">
      <c r="A4" t="s">
        <v>28</v>
      </c>
      <c r="B4" s="2">
        <f>B2*B3</f>
        <v>144.9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13.05</v>
      </c>
      <c r="C7" s="72"/>
    </row>
    <row r="8" spans="1:3" ht="12.75">
      <c r="A8" s="1" t="s">
        <v>9</v>
      </c>
      <c r="B8" s="11">
        <v>28.5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19.36</v>
      </c>
      <c r="C11" s="72"/>
    </row>
    <row r="12" spans="1:3" ht="12.75">
      <c r="A12" s="1" t="s">
        <v>11</v>
      </c>
      <c r="B12" s="11">
        <v>6.1</v>
      </c>
      <c r="C12" s="72"/>
    </row>
    <row r="13" spans="1:3" ht="12.75">
      <c r="A13" s="1" t="s">
        <v>13</v>
      </c>
      <c r="B13" s="11">
        <v>7.85</v>
      </c>
      <c r="C13" s="72"/>
    </row>
    <row r="14" spans="1:3" ht="12.75">
      <c r="A14" s="1" t="s">
        <v>14</v>
      </c>
      <c r="B14" s="11">
        <v>16.58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1.98</v>
      </c>
      <c r="C17" s="72"/>
    </row>
    <row r="18" spans="1:3" ht="12.75">
      <c r="A18" t="s">
        <v>2</v>
      </c>
      <c r="B18" s="2">
        <f>SUM(B7:B17)</f>
        <v>94.91999999999999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6.6</v>
      </c>
      <c r="C21" s="72"/>
    </row>
    <row r="22" spans="1:3" ht="12.75">
      <c r="A22" s="1" t="s">
        <v>19</v>
      </c>
      <c r="B22" s="7">
        <v>18.82</v>
      </c>
      <c r="C22" s="72"/>
    </row>
    <row r="23" spans="1:3" ht="12.75">
      <c r="A23" s="1" t="s">
        <v>20</v>
      </c>
      <c r="B23" s="7">
        <v>10.74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98.66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193.57999999999998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-48.67999999999998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5.2733333333333325</v>
      </c>
      <c r="C32" s="72"/>
    </row>
    <row r="33" spans="1:3" ht="12.75">
      <c r="A33" t="s">
        <v>23</v>
      </c>
      <c r="B33" s="2">
        <f>B25/B2</f>
        <v>5.481111111111111</v>
      </c>
      <c r="C33" s="72"/>
    </row>
    <row r="34" spans="1:3" ht="12.75">
      <c r="A34" t="s">
        <v>27</v>
      </c>
      <c r="B34" s="2">
        <f>B27/B2</f>
        <v>10.754444444444443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4" t="s">
        <v>30</v>
      </c>
    </row>
    <row r="2" spans="1:3" ht="12.75">
      <c r="A2" t="s">
        <v>29</v>
      </c>
      <c r="B2" s="9">
        <v>35</v>
      </c>
      <c r="C2" s="72"/>
    </row>
    <row r="3" spans="1:3" ht="12.75">
      <c r="A3" t="s">
        <v>142</v>
      </c>
      <c r="B3" s="12">
        <v>6.42</v>
      </c>
      <c r="C3" s="72"/>
    </row>
    <row r="4" spans="1:3" ht="12.75">
      <c r="A4" t="s">
        <v>28</v>
      </c>
      <c r="B4" s="2">
        <f>B2*B3</f>
        <v>224.7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42</v>
      </c>
      <c r="C7" s="72"/>
    </row>
    <row r="8" spans="1:3" ht="12.75">
      <c r="A8" s="1" t="s">
        <v>9</v>
      </c>
      <c r="B8" s="11">
        <v>33</v>
      </c>
      <c r="C8" s="72"/>
    </row>
    <row r="9" spans="1:3" ht="12.75">
      <c r="A9" s="1" t="s">
        <v>24</v>
      </c>
      <c r="B9" s="11">
        <v>1.5</v>
      </c>
      <c r="C9" s="72" t="s">
        <v>144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8.65</v>
      </c>
      <c r="C11" s="72"/>
    </row>
    <row r="12" spans="1:3" ht="12.75">
      <c r="A12" s="1" t="s">
        <v>11</v>
      </c>
      <c r="B12" s="11">
        <v>8.3</v>
      </c>
      <c r="C12" s="72"/>
    </row>
    <row r="13" spans="1:3" ht="12.75">
      <c r="A13" s="1" t="s">
        <v>13</v>
      </c>
      <c r="B13" s="11">
        <v>9.53</v>
      </c>
      <c r="C13" s="72"/>
    </row>
    <row r="14" spans="1:3" ht="12.75">
      <c r="A14" s="1" t="s">
        <v>14</v>
      </c>
      <c r="B14" s="11">
        <v>18.69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 t="s">
        <v>145</v>
      </c>
    </row>
    <row r="17" spans="1:3" ht="12.75">
      <c r="A17" s="1" t="s">
        <v>17</v>
      </c>
      <c r="B17" s="12">
        <v>2.78</v>
      </c>
      <c r="C17" s="72"/>
    </row>
    <row r="18" spans="1:3" ht="12.75">
      <c r="A18" t="s">
        <v>2</v>
      </c>
      <c r="B18" s="2">
        <f>SUM(B7:B17)</f>
        <v>133.70000000000002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7.21</v>
      </c>
      <c r="C21" s="72"/>
    </row>
    <row r="22" spans="1:3" ht="12.75">
      <c r="A22" s="1" t="s">
        <v>19</v>
      </c>
      <c r="B22" s="7">
        <v>22.43</v>
      </c>
      <c r="C22" s="72"/>
    </row>
    <row r="23" spans="1:3" ht="12.75">
      <c r="A23" s="1" t="s">
        <v>20</v>
      </c>
      <c r="B23" s="7">
        <v>12.19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104.33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238.03000000000003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-13.330000000000041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3.8200000000000003</v>
      </c>
      <c r="C32" s="72"/>
    </row>
    <row r="33" spans="1:3" ht="12.75">
      <c r="A33" t="s">
        <v>23</v>
      </c>
      <c r="B33" s="2">
        <f>B25/B2</f>
        <v>2.980857142857143</v>
      </c>
      <c r="C33" s="72"/>
    </row>
    <row r="34" spans="1:3" ht="12.75">
      <c r="A34" t="s">
        <v>27</v>
      </c>
      <c r="B34" s="2">
        <f>B27/B2</f>
        <v>6.800857142857144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4" t="s">
        <v>30</v>
      </c>
    </row>
    <row r="2" spans="1:3" ht="12.75">
      <c r="A2" t="s">
        <v>29</v>
      </c>
      <c r="B2" s="9">
        <v>62</v>
      </c>
      <c r="C2" s="72"/>
    </row>
    <row r="3" spans="1:3" ht="12.75">
      <c r="A3" t="s">
        <v>142</v>
      </c>
      <c r="B3" s="12">
        <v>2.26</v>
      </c>
      <c r="C3" s="72"/>
    </row>
    <row r="4" spans="1:3" ht="12.75">
      <c r="A4" t="s">
        <v>28</v>
      </c>
      <c r="B4" s="2">
        <f>B2*B3</f>
        <v>140.11999999999998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12</v>
      </c>
      <c r="C7" s="72"/>
    </row>
    <row r="8" spans="1:3" ht="12.75">
      <c r="A8" s="1" t="s">
        <v>9</v>
      </c>
      <c r="B8" s="11">
        <v>9.8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37.66</v>
      </c>
      <c r="C11" s="72"/>
    </row>
    <row r="12" spans="1:3" ht="12.75">
      <c r="A12" s="1" t="s">
        <v>11</v>
      </c>
      <c r="B12" s="11">
        <v>9</v>
      </c>
      <c r="C12" s="72"/>
    </row>
    <row r="13" spans="1:3" ht="12.75">
      <c r="A13" s="1" t="s">
        <v>13</v>
      </c>
      <c r="B13" s="11">
        <v>10.27</v>
      </c>
      <c r="C13" s="72"/>
    </row>
    <row r="14" spans="1:3" ht="12.75">
      <c r="A14" s="1" t="s">
        <v>14</v>
      </c>
      <c r="B14" s="11">
        <v>18.19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2.22</v>
      </c>
      <c r="C17" s="72"/>
    </row>
    <row r="18" spans="1:3" ht="12.75">
      <c r="A18" t="s">
        <v>2</v>
      </c>
      <c r="B18" s="2">
        <f>SUM(B7:B17)</f>
        <v>106.63999999999999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7.7</v>
      </c>
      <c r="C21" s="72"/>
    </row>
    <row r="22" spans="1:3" ht="12.75">
      <c r="A22" s="1" t="s">
        <v>19</v>
      </c>
      <c r="B22" s="7">
        <v>21.8</v>
      </c>
      <c r="C22" s="72"/>
    </row>
    <row r="23" spans="1:3" ht="12.75">
      <c r="A23" s="1" t="s">
        <v>20</v>
      </c>
      <c r="B23" s="7">
        <v>12.95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104.95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211.58999999999997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-71.47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1.7199999999999998</v>
      </c>
      <c r="C32" s="72"/>
    </row>
    <row r="33" spans="1:3" ht="12.75">
      <c r="A33" t="s">
        <v>23</v>
      </c>
      <c r="B33" s="2">
        <f>B25/B2</f>
        <v>1.692741935483871</v>
      </c>
      <c r="C33" s="72"/>
    </row>
    <row r="34" spans="1:3" ht="12.75">
      <c r="A34" t="s">
        <v>27</v>
      </c>
      <c r="B34" s="2">
        <f>B27/B2</f>
        <v>3.4127419354838704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4" t="s">
        <v>30</v>
      </c>
    </row>
    <row r="2" spans="1:3" ht="12.75">
      <c r="A2" t="s">
        <v>29</v>
      </c>
      <c r="B2" s="9">
        <v>850</v>
      </c>
      <c r="C2" s="72"/>
    </row>
    <row r="3" spans="1:3" ht="12.75">
      <c r="A3" t="s">
        <v>142</v>
      </c>
      <c r="B3" s="10">
        <v>0.31</v>
      </c>
      <c r="C3" s="72"/>
    </row>
    <row r="4" spans="1:3" ht="12.75">
      <c r="A4" t="s">
        <v>28</v>
      </c>
      <c r="B4" s="2">
        <f>B2*B3</f>
        <v>263.5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24</v>
      </c>
      <c r="C7" s="72"/>
    </row>
    <row r="8" spans="1:3" ht="12.75">
      <c r="A8" s="1" t="s">
        <v>9</v>
      </c>
      <c r="B8" s="11">
        <v>20.1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22.61</v>
      </c>
      <c r="C11" s="72"/>
    </row>
    <row r="12" spans="1:3" ht="12.75">
      <c r="A12" s="1" t="s">
        <v>11</v>
      </c>
      <c r="B12" s="11">
        <v>0</v>
      </c>
      <c r="C12" s="72" t="s">
        <v>148</v>
      </c>
    </row>
    <row r="13" spans="1:3" ht="12.75">
      <c r="A13" s="1" t="s">
        <v>13</v>
      </c>
      <c r="B13" s="11">
        <v>8.29</v>
      </c>
      <c r="C13" s="72"/>
    </row>
    <row r="14" spans="1:3" ht="12.75">
      <c r="A14" s="1" t="s">
        <v>14</v>
      </c>
      <c r="B14" s="11">
        <v>16.91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2.11</v>
      </c>
      <c r="C17" s="72"/>
    </row>
    <row r="18" spans="1:3" ht="12.75">
      <c r="A18" t="s">
        <v>2</v>
      </c>
      <c r="B18" s="2">
        <f>SUM(B7:B17)</f>
        <v>101.52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6.87</v>
      </c>
      <c r="C21" s="72"/>
    </row>
    <row r="22" spans="1:3" ht="12.75">
      <c r="A22" s="1" t="s">
        <v>19</v>
      </c>
      <c r="B22" s="7">
        <v>19.5</v>
      </c>
      <c r="C22" s="72"/>
    </row>
    <row r="23" spans="1:3" ht="12.75">
      <c r="A23" s="1" t="s">
        <v>20</v>
      </c>
      <c r="B23" s="7">
        <v>11.74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100.61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202.13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61.370000000000005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0.11943529411764706</v>
      </c>
      <c r="C32" s="72"/>
    </row>
    <row r="33" spans="1:3" ht="12.75">
      <c r="A33" t="s">
        <v>23</v>
      </c>
      <c r="B33" s="13">
        <f>B25/B2</f>
        <v>0.11836470588235294</v>
      </c>
      <c r="C33" s="72"/>
    </row>
    <row r="34" spans="1:3" ht="12.75">
      <c r="A34" t="s">
        <v>27</v>
      </c>
      <c r="B34" s="13">
        <f>B27/B2</f>
        <v>0.23779999999999998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4" t="s">
        <v>30</v>
      </c>
    </row>
    <row r="2" spans="1:3" ht="12.75">
      <c r="A2" t="s">
        <v>29</v>
      </c>
      <c r="B2" s="9">
        <v>900</v>
      </c>
      <c r="C2" s="72"/>
    </row>
    <row r="3" spans="1:3" ht="12.75">
      <c r="A3" t="s">
        <v>142</v>
      </c>
      <c r="B3" s="10">
        <v>0.213</v>
      </c>
      <c r="C3" s="72"/>
    </row>
    <row r="4" spans="1:3" ht="12.75">
      <c r="A4" t="s">
        <v>28</v>
      </c>
      <c r="B4" s="2">
        <f>B2*B3</f>
        <v>191.7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30</v>
      </c>
      <c r="C7" s="72"/>
    </row>
    <row r="8" spans="1:3" ht="12.75">
      <c r="A8" s="1" t="s">
        <v>9</v>
      </c>
      <c r="B8" s="11">
        <v>18.1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13.6</v>
      </c>
      <c r="C11" s="72"/>
    </row>
    <row r="12" spans="1:3" ht="12.75">
      <c r="A12" s="1" t="s">
        <v>11</v>
      </c>
      <c r="B12" s="11">
        <v>9.6</v>
      </c>
      <c r="C12" s="72" t="s">
        <v>149</v>
      </c>
    </row>
    <row r="13" spans="1:3" ht="12.75">
      <c r="A13" s="1" t="s">
        <v>13</v>
      </c>
      <c r="B13" s="11">
        <v>8.08</v>
      </c>
      <c r="C13" s="72"/>
    </row>
    <row r="14" spans="1:3" ht="12.75">
      <c r="A14" s="1" t="s">
        <v>14</v>
      </c>
      <c r="B14" s="11">
        <v>16.26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2.06</v>
      </c>
      <c r="C17" s="72"/>
    </row>
    <row r="18" spans="1:3" ht="12.75">
      <c r="A18" t="s">
        <v>2</v>
      </c>
      <c r="B18" s="2">
        <f>SUM(B7:B17)</f>
        <v>99.2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6.71</v>
      </c>
      <c r="C21" s="72"/>
    </row>
    <row r="22" spans="1:3" ht="12.75">
      <c r="A22" s="1" t="s">
        <v>19</v>
      </c>
      <c r="B22" s="7">
        <v>19</v>
      </c>
      <c r="C22" s="72"/>
    </row>
    <row r="23" spans="1:3" ht="12.75">
      <c r="A23" s="1" t="s">
        <v>20</v>
      </c>
      <c r="B23" s="7">
        <v>11.05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99.26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198.46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-6.760000000000019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0.11022222222222222</v>
      </c>
      <c r="C32" s="72"/>
    </row>
    <row r="33" spans="1:3" ht="12.75">
      <c r="A33" t="s">
        <v>23</v>
      </c>
      <c r="B33" s="13">
        <f>B25/B2</f>
        <v>0.1102888888888889</v>
      </c>
      <c r="C33" s="72"/>
    </row>
    <row r="34" spans="1:3" ht="12.75">
      <c r="A34" t="s">
        <v>27</v>
      </c>
      <c r="B34" s="13">
        <f>B27/B2</f>
        <v>0.22051111111111113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4" t="s">
        <v>30</v>
      </c>
    </row>
    <row r="2" spans="1:3" ht="12.75">
      <c r="A2" t="s">
        <v>29</v>
      </c>
      <c r="B2" s="9">
        <v>1500</v>
      </c>
      <c r="C2" s="72"/>
    </row>
    <row r="3" spans="1:3" ht="12.75">
      <c r="A3" t="s">
        <v>142</v>
      </c>
      <c r="B3" s="10">
        <v>0.065</v>
      </c>
      <c r="C3" s="72"/>
    </row>
    <row r="4" spans="1:3" ht="12.75">
      <c r="A4" t="s">
        <v>28</v>
      </c>
      <c r="B4" s="2">
        <f>B2*B3</f>
        <v>97.5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6.25</v>
      </c>
      <c r="C7" s="72"/>
    </row>
    <row r="8" spans="1:3" ht="12.75">
      <c r="A8" s="1" t="s">
        <v>9</v>
      </c>
      <c r="B8" s="11">
        <v>9.7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19.48</v>
      </c>
      <c r="C11" s="72"/>
    </row>
    <row r="12" spans="1:3" ht="12.75">
      <c r="A12" s="1" t="s">
        <v>11</v>
      </c>
      <c r="B12" s="11">
        <v>0</v>
      </c>
      <c r="C12" s="72"/>
    </row>
    <row r="13" spans="1:3" ht="12.75">
      <c r="A13" s="1" t="s">
        <v>13</v>
      </c>
      <c r="B13" s="11">
        <v>8.92</v>
      </c>
      <c r="C13" s="72"/>
    </row>
    <row r="14" spans="1:3" ht="12.75">
      <c r="A14" s="1" t="s">
        <v>14</v>
      </c>
      <c r="B14" s="11">
        <v>17.32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1.47</v>
      </c>
      <c r="C17" s="72"/>
    </row>
    <row r="18" spans="1:3" ht="12.75">
      <c r="A18" t="s">
        <v>2</v>
      </c>
      <c r="B18" s="2">
        <f>SUM(B7:B17)</f>
        <v>70.64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7.13</v>
      </c>
      <c r="C21" s="72"/>
    </row>
    <row r="22" spans="1:3" ht="12.75">
      <c r="A22" s="1" t="s">
        <v>19</v>
      </c>
      <c r="B22" s="7">
        <v>20.23</v>
      </c>
      <c r="C22" s="72"/>
    </row>
    <row r="23" spans="1:3" ht="12.75">
      <c r="A23" s="1" t="s">
        <v>20</v>
      </c>
      <c r="B23" s="7">
        <v>12.12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101.97999999999999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172.62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-75.12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13">
        <f>B18/B2</f>
        <v>0.047093333333333334</v>
      </c>
      <c r="C32" s="72"/>
    </row>
    <row r="33" spans="1:3" ht="12.75">
      <c r="A33" t="s">
        <v>23</v>
      </c>
      <c r="B33" s="13">
        <f>B25/B2</f>
        <v>0.06798666666666665</v>
      </c>
      <c r="C33" s="72"/>
    </row>
    <row r="34" spans="1:3" ht="12.75">
      <c r="A34" t="s">
        <v>27</v>
      </c>
      <c r="B34" s="13">
        <f>B27/B2</f>
        <v>0.11508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4" t="s">
        <v>30</v>
      </c>
    </row>
    <row r="2" spans="1:3" ht="12.75">
      <c r="A2" t="s">
        <v>29</v>
      </c>
      <c r="B2" s="9">
        <v>46</v>
      </c>
      <c r="C2" s="72"/>
    </row>
    <row r="3" spans="1:3" ht="12.75">
      <c r="A3" t="s">
        <v>142</v>
      </c>
      <c r="B3" s="12">
        <v>4.53</v>
      </c>
      <c r="C3" s="72"/>
    </row>
    <row r="4" spans="1:3" ht="12.75">
      <c r="A4" t="s">
        <v>28</v>
      </c>
      <c r="B4" s="2">
        <f>B2*B3</f>
        <v>208.38000000000002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9.35</v>
      </c>
      <c r="C7" s="72"/>
    </row>
    <row r="8" spans="1:3" ht="12.75">
      <c r="A8" s="1" t="s">
        <v>9</v>
      </c>
      <c r="B8" s="11">
        <v>22.4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58.11</v>
      </c>
      <c r="C11" s="72"/>
    </row>
    <row r="12" spans="1:3" ht="12.75">
      <c r="A12" s="1" t="s">
        <v>11</v>
      </c>
      <c r="B12" s="11">
        <v>11.7</v>
      </c>
      <c r="C12" s="72"/>
    </row>
    <row r="13" spans="1:3" ht="12.75">
      <c r="A13" s="1" t="s">
        <v>13</v>
      </c>
      <c r="B13" s="11">
        <v>8.45</v>
      </c>
      <c r="C13" s="72"/>
    </row>
    <row r="14" spans="1:3" ht="12.75">
      <c r="A14" s="1" t="s">
        <v>14</v>
      </c>
      <c r="B14" s="11">
        <v>16.17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3.03</v>
      </c>
      <c r="C17" s="72"/>
    </row>
    <row r="18" spans="1:3" ht="12.75">
      <c r="A18" t="s">
        <v>2</v>
      </c>
      <c r="B18" s="2">
        <f>SUM(B7:B17)</f>
        <v>145.71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6.79</v>
      </c>
      <c r="C21" s="72"/>
    </row>
    <row r="22" spans="1:3" ht="12.75">
      <c r="A22" s="1" t="s">
        <v>19</v>
      </c>
      <c r="B22" s="7">
        <v>18.98</v>
      </c>
      <c r="C22" s="72"/>
    </row>
    <row r="23" spans="1:3" ht="12.75">
      <c r="A23" s="1" t="s">
        <v>20</v>
      </c>
      <c r="B23" s="7">
        <v>10.45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98.72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244.43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-36.04999999999998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3.167608695652174</v>
      </c>
      <c r="C32" s="72"/>
    </row>
    <row r="33" spans="1:3" ht="12.75">
      <c r="A33" t="s">
        <v>23</v>
      </c>
      <c r="B33" s="2">
        <f>B25/B2</f>
        <v>2.146086956521739</v>
      </c>
      <c r="C33" s="72"/>
    </row>
    <row r="34" spans="1:3" ht="12.75">
      <c r="A34" t="s">
        <v>27</v>
      </c>
      <c r="B34" s="2">
        <f>B27/B2</f>
        <v>5.313695652173913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4" t="s">
        <v>30</v>
      </c>
    </row>
    <row r="2" spans="1:3" ht="12.75">
      <c r="A2" t="s">
        <v>29</v>
      </c>
      <c r="B2" s="9">
        <v>42</v>
      </c>
      <c r="C2" s="72"/>
    </row>
    <row r="3" spans="1:3" ht="12.75">
      <c r="A3" t="s">
        <v>142</v>
      </c>
      <c r="B3" s="12">
        <v>4.49</v>
      </c>
      <c r="C3" s="72"/>
    </row>
    <row r="4" spans="1:3" ht="12.75">
      <c r="A4" t="s">
        <v>28</v>
      </c>
      <c r="B4" s="2">
        <f>B2*B3</f>
        <v>188.58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9.6</v>
      </c>
      <c r="C7" s="72"/>
    </row>
    <row r="8" spans="1:3" ht="12.75">
      <c r="A8" s="1" t="s">
        <v>9</v>
      </c>
      <c r="B8" s="11">
        <v>6.5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51.84</v>
      </c>
      <c r="C11" s="72"/>
    </row>
    <row r="12" spans="1:3" ht="12.75">
      <c r="A12" s="1" t="s">
        <v>11</v>
      </c>
      <c r="B12" s="11">
        <v>9.5</v>
      </c>
      <c r="C12" s="72"/>
    </row>
    <row r="13" spans="1:3" ht="12.75">
      <c r="A13" s="1" t="s">
        <v>13</v>
      </c>
      <c r="B13" s="11">
        <v>8.42</v>
      </c>
      <c r="C13" s="72"/>
    </row>
    <row r="14" spans="1:3" ht="12.75">
      <c r="A14" s="1" t="s">
        <v>14</v>
      </c>
      <c r="B14" s="11">
        <v>16.04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2.32</v>
      </c>
      <c r="C17" s="72"/>
    </row>
    <row r="18" spans="1:3" ht="12.75">
      <c r="A18" t="s">
        <v>2</v>
      </c>
      <c r="B18" s="2">
        <f>SUM(B7:B17)</f>
        <v>111.72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6.81</v>
      </c>
      <c r="C21" s="72"/>
    </row>
    <row r="22" spans="1:3" ht="12.75">
      <c r="A22" s="1" t="s">
        <v>19</v>
      </c>
      <c r="B22" s="7">
        <v>19.02</v>
      </c>
      <c r="C22" s="72"/>
    </row>
    <row r="23" spans="1:3" ht="12.75">
      <c r="A23" s="1" t="s">
        <v>20</v>
      </c>
      <c r="B23" s="7">
        <v>10.63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98.96000000000001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210.68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-22.099999999999994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2.66</v>
      </c>
      <c r="C32" s="72"/>
    </row>
    <row r="33" spans="1:3" ht="12.75">
      <c r="A33" t="s">
        <v>23</v>
      </c>
      <c r="B33" s="2">
        <f>B25/B2</f>
        <v>2.356190476190476</v>
      </c>
      <c r="C33" s="72"/>
    </row>
    <row r="34" spans="1:3" ht="12.75">
      <c r="A34" t="s">
        <v>27</v>
      </c>
      <c r="B34" s="2">
        <f>B27/B2</f>
        <v>5.016190476190476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6"/>
      <c r="B1" s="47" t="s">
        <v>141</v>
      </c>
      <c r="C1" s="47" t="s">
        <v>67</v>
      </c>
      <c r="D1" s="47" t="s">
        <v>118</v>
      </c>
      <c r="E1" s="69" t="s">
        <v>75</v>
      </c>
      <c r="F1" s="47" t="s">
        <v>79</v>
      </c>
      <c r="G1" s="47" t="s">
        <v>80</v>
      </c>
      <c r="H1" s="48" t="s">
        <v>70</v>
      </c>
    </row>
    <row r="2" spans="1:8" ht="12.75">
      <c r="A2" s="49" t="s">
        <v>65</v>
      </c>
      <c r="B2" s="15" t="s">
        <v>66</v>
      </c>
      <c r="C2" s="15" t="s">
        <v>68</v>
      </c>
      <c r="D2" s="42" t="s">
        <v>119</v>
      </c>
      <c r="E2" s="70" t="s">
        <v>76</v>
      </c>
      <c r="F2" s="15" t="s">
        <v>76</v>
      </c>
      <c r="G2" s="15" t="s">
        <v>76</v>
      </c>
      <c r="H2" s="50" t="s">
        <v>69</v>
      </c>
    </row>
    <row r="3" spans="1:8" ht="12.75">
      <c r="A3" s="51" t="s">
        <v>51</v>
      </c>
      <c r="B3" s="41">
        <f>HRSW!B4</f>
        <v>212.8</v>
      </c>
      <c r="C3" s="41">
        <f>HRSW!B18</f>
        <v>147.11</v>
      </c>
      <c r="D3" s="16">
        <f>B3-C3</f>
        <v>65.69</v>
      </c>
      <c r="E3" s="18">
        <v>600</v>
      </c>
      <c r="F3" s="19">
        <f aca="true" t="shared" si="0" ref="F3:F19">B3*E3</f>
        <v>127680</v>
      </c>
      <c r="G3" s="19">
        <f aca="true" t="shared" si="1" ref="G3:G19">E3*C3</f>
        <v>88266.00000000001</v>
      </c>
      <c r="H3" s="29">
        <f>F3-G3</f>
        <v>39413.999999999985</v>
      </c>
    </row>
    <row r="4" spans="1:8" ht="12.75">
      <c r="A4" s="51" t="s">
        <v>52</v>
      </c>
      <c r="B4" s="41">
        <f>Durum!B4</f>
        <v>246.82</v>
      </c>
      <c r="C4" s="41">
        <f>Durum!B18</f>
        <v>157.54999999999998</v>
      </c>
      <c r="D4" s="16">
        <f aca="true" t="shared" si="2" ref="D4:D19">B4-C4</f>
        <v>89.27000000000001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1" t="s">
        <v>53</v>
      </c>
      <c r="B5" s="41">
        <f>Barley!B4</f>
        <v>267.12</v>
      </c>
      <c r="C5" s="41">
        <f>Barley!B18</f>
        <v>148.92</v>
      </c>
      <c r="D5" s="16">
        <f t="shared" si="2"/>
        <v>118.20000000000002</v>
      </c>
      <c r="E5" s="18">
        <v>400</v>
      </c>
      <c r="F5" s="19">
        <f t="shared" si="0"/>
        <v>106848</v>
      </c>
      <c r="G5" s="19">
        <f t="shared" si="1"/>
        <v>59567.99999999999</v>
      </c>
      <c r="H5" s="29">
        <f t="shared" si="3"/>
        <v>47280.00000000001</v>
      </c>
    </row>
    <row r="6" spans="1:8" ht="12.75">
      <c r="A6" s="51" t="s">
        <v>26</v>
      </c>
      <c r="B6" s="41">
        <f>Corn!B4</f>
        <v>350</v>
      </c>
      <c r="C6" s="41">
        <f>Corn!B18</f>
        <v>246.33</v>
      </c>
      <c r="D6" s="16">
        <f t="shared" si="2"/>
        <v>103.66999999999999</v>
      </c>
      <c r="E6" s="18">
        <v>400</v>
      </c>
      <c r="F6" s="19">
        <f t="shared" si="0"/>
        <v>140000</v>
      </c>
      <c r="G6" s="19">
        <f t="shared" si="1"/>
        <v>98532</v>
      </c>
      <c r="H6" s="29">
        <f t="shared" si="3"/>
        <v>41468</v>
      </c>
    </row>
    <row r="7" spans="1:8" ht="12.75">
      <c r="A7" s="51" t="s">
        <v>25</v>
      </c>
      <c r="B7" s="41">
        <f>Soyb!B4</f>
        <v>222.6</v>
      </c>
      <c r="C7" s="41">
        <f>Soyb!B18</f>
        <v>143.16</v>
      </c>
      <c r="D7" s="16">
        <f t="shared" si="2"/>
        <v>79.44</v>
      </c>
      <c r="E7" s="18">
        <v>600</v>
      </c>
      <c r="F7" s="19">
        <f t="shared" si="0"/>
        <v>133560</v>
      </c>
      <c r="G7" s="19">
        <f t="shared" si="1"/>
        <v>85896</v>
      </c>
      <c r="H7" s="29">
        <f t="shared" si="3"/>
        <v>47664</v>
      </c>
    </row>
    <row r="8" spans="1:8" ht="12.75">
      <c r="A8" s="51" t="s">
        <v>84</v>
      </c>
      <c r="B8" s="41">
        <f>Drybean!B4</f>
        <v>330</v>
      </c>
      <c r="C8" s="41">
        <f>Drybean!B18</f>
        <v>225.14999999999998</v>
      </c>
      <c r="D8" s="16">
        <f t="shared" si="2"/>
        <v>104.85000000000002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1" t="s">
        <v>54</v>
      </c>
      <c r="B9" s="41">
        <f>Oil_SF!B4</f>
        <v>230.55</v>
      </c>
      <c r="C9" s="41">
        <f>Oil_SF!B18</f>
        <v>167.06</v>
      </c>
      <c r="D9" s="16">
        <f t="shared" si="2"/>
        <v>63.49000000000001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1" t="s">
        <v>55</v>
      </c>
      <c r="B10" s="41">
        <f>Conf_SF!B4</f>
        <v>291.6</v>
      </c>
      <c r="C10" s="41">
        <f>Conf_SF!B18</f>
        <v>197.61</v>
      </c>
      <c r="D10" s="16">
        <f t="shared" si="2"/>
        <v>93.99000000000001</v>
      </c>
      <c r="E10" s="18">
        <v>200</v>
      </c>
      <c r="F10" s="19">
        <f t="shared" si="0"/>
        <v>58320.00000000001</v>
      </c>
      <c r="G10" s="19">
        <f t="shared" si="1"/>
        <v>39522</v>
      </c>
      <c r="H10" s="29">
        <f t="shared" si="3"/>
        <v>18798.000000000007</v>
      </c>
    </row>
    <row r="11" spans="1:8" ht="12.75">
      <c r="A11" s="51" t="s">
        <v>56</v>
      </c>
      <c r="B11" s="41">
        <f>Canola!B4</f>
        <v>227.64999999999998</v>
      </c>
      <c r="C11" s="41">
        <f>Canola!B18</f>
        <v>182.49</v>
      </c>
      <c r="D11" s="16">
        <f t="shared" si="2"/>
        <v>45.15999999999997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1" t="s">
        <v>57</v>
      </c>
      <c r="B12" s="41">
        <f>Flax!B4</f>
        <v>144.9</v>
      </c>
      <c r="C12" s="41">
        <f>Flax!B18</f>
        <v>94.91999999999999</v>
      </c>
      <c r="D12" s="16">
        <f t="shared" si="2"/>
        <v>49.98000000000002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1" t="s">
        <v>60</v>
      </c>
      <c r="B13" s="41">
        <f>Peas!B4</f>
        <v>224.7</v>
      </c>
      <c r="C13" s="41">
        <f>Peas!B18</f>
        <v>133.70000000000002</v>
      </c>
      <c r="D13" s="16">
        <f t="shared" si="2"/>
        <v>90.99999999999997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1" t="s">
        <v>61</v>
      </c>
      <c r="B14" s="41">
        <f>Oats!B4</f>
        <v>140.11999999999998</v>
      </c>
      <c r="C14" s="41">
        <f>Oats!B18</f>
        <v>106.63999999999999</v>
      </c>
      <c r="D14" s="16">
        <f t="shared" si="2"/>
        <v>33.47999999999999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1" t="s">
        <v>58</v>
      </c>
      <c r="B15" s="41">
        <f>Mustard!B4</f>
        <v>263.5</v>
      </c>
      <c r="C15" s="41">
        <f>Mustard!B18</f>
        <v>101.52</v>
      </c>
      <c r="D15" s="16">
        <f t="shared" si="2"/>
        <v>161.98000000000002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1" t="s">
        <v>59</v>
      </c>
      <c r="B16" s="41">
        <f>Buckwht!B4</f>
        <v>191.7</v>
      </c>
      <c r="C16" s="41">
        <f>Buckwht!B18</f>
        <v>99.2</v>
      </c>
      <c r="D16" s="16">
        <f t="shared" si="2"/>
        <v>92.49999999999999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1" t="s">
        <v>62</v>
      </c>
      <c r="B17" s="41">
        <f>Millet!B4</f>
        <v>97.5</v>
      </c>
      <c r="C17" s="41">
        <f>Millet!B18</f>
        <v>70.64</v>
      </c>
      <c r="D17" s="16">
        <f t="shared" si="2"/>
        <v>26.86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1" t="s">
        <v>63</v>
      </c>
      <c r="B18" s="41">
        <f>'Wint.Wht'!B4</f>
        <v>208.38000000000002</v>
      </c>
      <c r="C18" s="41">
        <f>'Wint.Wht'!B18</f>
        <v>145.71</v>
      </c>
      <c r="D18" s="16">
        <f t="shared" si="2"/>
        <v>62.670000000000016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1" t="s">
        <v>64</v>
      </c>
      <c r="B19" s="41">
        <f>Rye!B4</f>
        <v>188.58</v>
      </c>
      <c r="C19" s="41">
        <f>Rye!B18</f>
        <v>111.72</v>
      </c>
      <c r="D19" s="43">
        <f t="shared" si="2"/>
        <v>76.86000000000001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81</v>
      </c>
      <c r="B20" s="14"/>
      <c r="C20" s="14"/>
      <c r="D20" s="14"/>
      <c r="E20" s="20">
        <f>SUM(E3:E19)</f>
        <v>2200</v>
      </c>
      <c r="F20" s="20">
        <f>SUM(F3:F19)</f>
        <v>566408</v>
      </c>
      <c r="G20" s="20">
        <f>SUM(G3:G19)</f>
        <v>371784</v>
      </c>
      <c r="H20" s="33">
        <f>SUM(H3:H19)</f>
        <v>194624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1" t="s">
        <v>50</v>
      </c>
      <c r="D22" s="81"/>
      <c r="E22" s="81"/>
      <c r="F22" s="3"/>
      <c r="G22" s="3"/>
      <c r="H22" s="3"/>
    </row>
    <row r="23" spans="1:8" ht="12.75">
      <c r="A23" s="52" t="s">
        <v>77</v>
      </c>
      <c r="B23" s="53"/>
      <c r="C23" s="53"/>
      <c r="D23" s="54"/>
      <c r="E23" s="53" t="s">
        <v>78</v>
      </c>
      <c r="F23" s="53"/>
      <c r="G23" s="53"/>
      <c r="H23" s="55"/>
    </row>
    <row r="24" spans="1:8" ht="12.75">
      <c r="A24" s="51" t="s">
        <v>28</v>
      </c>
      <c r="B24" s="4"/>
      <c r="C24" s="19">
        <f>F20</f>
        <v>566408</v>
      </c>
      <c r="D24" s="4"/>
      <c r="E24" s="4" t="s">
        <v>72</v>
      </c>
      <c r="F24" s="4"/>
      <c r="G24" s="16">
        <f>G20</f>
        <v>371784</v>
      </c>
      <c r="H24" s="56"/>
    </row>
    <row r="25" spans="1:8" ht="12.75">
      <c r="A25" s="87" t="s">
        <v>157</v>
      </c>
      <c r="B25" s="82"/>
      <c r="C25" s="61">
        <v>0</v>
      </c>
      <c r="D25" s="62" t="s">
        <v>74</v>
      </c>
      <c r="E25" s="82" t="s">
        <v>121</v>
      </c>
      <c r="F25" s="82"/>
      <c r="G25" s="61">
        <v>48100</v>
      </c>
      <c r="H25" s="63" t="s">
        <v>74</v>
      </c>
    </row>
    <row r="26" spans="1:11" ht="12.75">
      <c r="A26" s="83"/>
      <c r="B26" s="80"/>
      <c r="C26" s="61">
        <v>0</v>
      </c>
      <c r="D26" s="4"/>
      <c r="E26" s="82" t="s">
        <v>71</v>
      </c>
      <c r="F26" s="82"/>
      <c r="G26" s="61">
        <v>137500</v>
      </c>
      <c r="H26" s="58"/>
      <c r="K26" s="64"/>
    </row>
    <row r="27" spans="1:8" ht="12.75">
      <c r="A27" s="83"/>
      <c r="B27" s="80"/>
      <c r="C27" s="61">
        <v>0</v>
      </c>
      <c r="D27" s="4"/>
      <c r="E27" s="82" t="s">
        <v>122</v>
      </c>
      <c r="F27" s="82"/>
      <c r="G27" s="61">
        <v>0</v>
      </c>
      <c r="H27" s="58"/>
    </row>
    <row r="28" spans="1:8" ht="12.75">
      <c r="A28" s="83"/>
      <c r="B28" s="80"/>
      <c r="C28" s="61">
        <v>0</v>
      </c>
      <c r="D28" s="4"/>
      <c r="E28" s="82" t="s">
        <v>73</v>
      </c>
      <c r="F28" s="82"/>
      <c r="G28" s="61">
        <v>0</v>
      </c>
      <c r="H28" s="58"/>
    </row>
    <row r="29" spans="1:8" ht="12.75">
      <c r="A29" s="83"/>
      <c r="B29" s="80"/>
      <c r="C29" s="61">
        <v>0</v>
      </c>
      <c r="D29" s="4"/>
      <c r="E29" s="80" t="s">
        <v>154</v>
      </c>
      <c r="F29" s="80"/>
      <c r="G29" s="61">
        <v>0</v>
      </c>
      <c r="H29" s="58"/>
    </row>
    <row r="30" spans="1:8" ht="12.75">
      <c r="A30" s="83"/>
      <c r="B30" s="80"/>
      <c r="C30" s="61">
        <v>0</v>
      </c>
      <c r="D30" s="4"/>
      <c r="E30" s="80"/>
      <c r="F30" s="80"/>
      <c r="G30" s="61">
        <v>0</v>
      </c>
      <c r="H30" s="58"/>
    </row>
    <row r="31" spans="1:8" ht="12.75">
      <c r="A31" s="83" t="s">
        <v>83</v>
      </c>
      <c r="B31" s="80"/>
      <c r="C31" s="65">
        <v>0</v>
      </c>
      <c r="D31" s="57"/>
      <c r="E31" s="80" t="s">
        <v>82</v>
      </c>
      <c r="F31" s="80"/>
      <c r="G31" s="65">
        <v>13900</v>
      </c>
      <c r="H31" s="58"/>
    </row>
    <row r="32" spans="1:8" ht="12.75">
      <c r="A32" s="51" t="s">
        <v>70</v>
      </c>
      <c r="B32" s="4"/>
      <c r="C32" s="19">
        <f>SUM(C24:C31)</f>
        <v>566408</v>
      </c>
      <c r="D32" s="4"/>
      <c r="E32" s="4" t="s">
        <v>70</v>
      </c>
      <c r="F32" s="4"/>
      <c r="G32" s="27">
        <f>SUM(G24:G31)</f>
        <v>571284</v>
      </c>
      <c r="H32" s="56"/>
    </row>
    <row r="33" spans="1:8" ht="12.75">
      <c r="A33" s="59" t="s">
        <v>120</v>
      </c>
      <c r="B33" s="3"/>
      <c r="C33" s="3"/>
      <c r="D33" s="3"/>
      <c r="E33" s="3"/>
      <c r="F33" s="3"/>
      <c r="G33" s="66">
        <f>C32-G32</f>
        <v>-4876</v>
      </c>
      <c r="H33" s="60"/>
    </row>
    <row r="34" ht="12.75">
      <c r="G34" s="6"/>
    </row>
    <row r="35" spans="1:8" ht="12.75">
      <c r="A35" s="71" t="s">
        <v>139</v>
      </c>
      <c r="B35" s="84"/>
      <c r="C35" s="84"/>
      <c r="D35" s="84"/>
      <c r="E35" s="84"/>
      <c r="F35" s="67" t="s">
        <v>131</v>
      </c>
      <c r="G35" s="85"/>
      <c r="H35" s="85"/>
    </row>
    <row r="36" spans="3:6" ht="12.75">
      <c r="C36" s="68"/>
      <c r="D36" s="68"/>
      <c r="E36" s="68"/>
      <c r="F36" s="68"/>
    </row>
    <row r="37" spans="1:12" ht="12.75">
      <c r="A37" t="s">
        <v>30</v>
      </c>
      <c r="B37" s="86" t="s">
        <v>132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40" ht="12.75">
      <c r="A40" t="s">
        <v>123</v>
      </c>
    </row>
    <row r="41" spans="1:12" ht="12.75">
      <c r="A41" s="24" t="s">
        <v>85</v>
      </c>
      <c r="B41" s="25" t="s">
        <v>86</v>
      </c>
      <c r="C41" s="25" t="s">
        <v>87</v>
      </c>
      <c r="D41" s="25" t="s">
        <v>88</v>
      </c>
      <c r="E41" s="25" t="s">
        <v>89</v>
      </c>
      <c r="F41" s="25" t="s">
        <v>90</v>
      </c>
      <c r="G41" s="25" t="s">
        <v>91</v>
      </c>
      <c r="H41" s="25" t="s">
        <v>92</v>
      </c>
      <c r="I41" s="25" t="s">
        <v>93</v>
      </c>
      <c r="J41" s="25" t="s">
        <v>94</v>
      </c>
      <c r="K41" s="25" t="s">
        <v>95</v>
      </c>
      <c r="L41" s="26" t="s">
        <v>96</v>
      </c>
    </row>
    <row r="42" spans="1:12" ht="12.75">
      <c r="A42" s="51" t="s">
        <v>51</v>
      </c>
      <c r="B42" s="27">
        <f>$E3*HRSW!$B7</f>
        <v>9438</v>
      </c>
      <c r="C42" s="27">
        <f>$E3*HRSW!$B8</f>
        <v>15120</v>
      </c>
      <c r="D42" s="27">
        <f>$E3*HRSW!$B9</f>
        <v>5400</v>
      </c>
      <c r="E42" s="27">
        <f>$E3*HRSW!$B10</f>
        <v>0</v>
      </c>
      <c r="F42" s="27">
        <f>$E3*HRSW!$B11</f>
        <v>29226</v>
      </c>
      <c r="G42" s="27">
        <f>$E3*HRSW!$B12</f>
        <v>6840</v>
      </c>
      <c r="H42" s="27">
        <f>$E3*HRSW!$B13</f>
        <v>5358</v>
      </c>
      <c r="I42" s="27">
        <f>$E3*HRSW!$B14</f>
        <v>10547.999999999998</v>
      </c>
      <c r="J42" s="27">
        <f>$E3*HRSW!$B15</f>
        <v>0</v>
      </c>
      <c r="K42" s="27">
        <f>$E3*HRSW!$B16</f>
        <v>4500</v>
      </c>
      <c r="L42" s="28">
        <f>$E3*HRSW!$B17</f>
        <v>1836</v>
      </c>
    </row>
    <row r="43" spans="1:12" ht="12.75">
      <c r="A43" s="51" t="s">
        <v>52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1" t="s">
        <v>53</v>
      </c>
      <c r="B44" s="19">
        <f>$E5*Barley!$B7</f>
        <v>5440</v>
      </c>
      <c r="C44" s="19">
        <f>$E5*Barley!$B8</f>
        <v>9480</v>
      </c>
      <c r="D44" s="19">
        <f>$E5*Barley!$B9</f>
        <v>3600</v>
      </c>
      <c r="E44" s="19">
        <f>$E5*Barley!$B10</f>
        <v>0</v>
      </c>
      <c r="F44" s="19">
        <f>$E5*Barley!$B11</f>
        <v>18884</v>
      </c>
      <c r="G44" s="19">
        <f>$E5*Barley!$B12</f>
        <v>6680</v>
      </c>
      <c r="H44" s="19">
        <f>$E5*Barley!$B13</f>
        <v>3960</v>
      </c>
      <c r="I44" s="19">
        <f>$E5*Barley!$B14</f>
        <v>7284</v>
      </c>
      <c r="J44" s="19">
        <f>$E5*Barley!$B15</f>
        <v>0</v>
      </c>
      <c r="K44" s="19">
        <f>$E5*Barley!$B16</f>
        <v>3000</v>
      </c>
      <c r="L44" s="29">
        <f>$E5*Barley!$B17</f>
        <v>1240</v>
      </c>
    </row>
    <row r="45" spans="1:12" ht="12.75">
      <c r="A45" s="51" t="s">
        <v>26</v>
      </c>
      <c r="B45" s="19">
        <f>$E6*Corn!$B7</f>
        <v>31320</v>
      </c>
      <c r="C45" s="19">
        <f>$E6*Corn!$B8</f>
        <v>8400</v>
      </c>
      <c r="D45" s="19">
        <f>$E6*Corn!$B9</f>
        <v>0</v>
      </c>
      <c r="E45" s="19">
        <f>$E6*Corn!$B10</f>
        <v>0</v>
      </c>
      <c r="F45" s="19">
        <f>$E6*Corn!$B11</f>
        <v>26316.000000000004</v>
      </c>
      <c r="G45" s="19">
        <f>$E6*Corn!$B12</f>
        <v>5160</v>
      </c>
      <c r="H45" s="19">
        <f>$E6*Corn!$B13</f>
        <v>5348</v>
      </c>
      <c r="I45" s="19">
        <f>$E6*Corn!$B14</f>
        <v>8536</v>
      </c>
      <c r="J45" s="19">
        <f>$E6*Corn!$B15</f>
        <v>8400</v>
      </c>
      <c r="K45" s="19">
        <f>$E6*Corn!$B16</f>
        <v>3000</v>
      </c>
      <c r="L45" s="29">
        <f>$E6*Corn!$B17</f>
        <v>2052</v>
      </c>
    </row>
    <row r="46" spans="1:12" ht="12.75">
      <c r="A46" s="51" t="s">
        <v>25</v>
      </c>
      <c r="B46" s="19">
        <f>$E7*Soyb!$B7</f>
        <v>39450</v>
      </c>
      <c r="C46" s="19">
        <f>$E7*Soyb!$B8</f>
        <v>12000</v>
      </c>
      <c r="D46" s="19">
        <f>$E7*Soyb!$B9</f>
        <v>0</v>
      </c>
      <c r="E46" s="19">
        <f>$E7*Soyb!$B10</f>
        <v>2400</v>
      </c>
      <c r="F46" s="19">
        <f>$E7*Soyb!$B11</f>
        <v>2784</v>
      </c>
      <c r="G46" s="19">
        <f>$E7*Soyb!$B12</f>
        <v>9300</v>
      </c>
      <c r="H46" s="19">
        <f>$E7*Soyb!$B13</f>
        <v>5058</v>
      </c>
      <c r="I46" s="19">
        <f>$E7*Soyb!$B14</f>
        <v>10266</v>
      </c>
      <c r="J46" s="19">
        <f>$E7*Soyb!$B15</f>
        <v>0</v>
      </c>
      <c r="K46" s="19">
        <f>$E7*Soyb!$B16</f>
        <v>2850</v>
      </c>
      <c r="L46" s="29">
        <f>$E7*Soyb!$B17</f>
        <v>1788</v>
      </c>
    </row>
    <row r="47" spans="1:12" ht="12.75">
      <c r="A47" s="51" t="s">
        <v>84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1" t="s">
        <v>54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1" t="s">
        <v>55</v>
      </c>
      <c r="B49" s="19">
        <f>$E10*Conf_SF!$B7</f>
        <v>9000</v>
      </c>
      <c r="C49" s="19">
        <f>$E10*Conf_SF!$B8</f>
        <v>7059.999999999999</v>
      </c>
      <c r="D49" s="19">
        <f>$E10*Conf_SF!$B9</f>
        <v>0</v>
      </c>
      <c r="E49" s="19">
        <f>$E10*Conf_SF!$B10</f>
        <v>2000</v>
      </c>
      <c r="F49" s="19">
        <f>$E10*Conf_SF!$B11</f>
        <v>5748</v>
      </c>
      <c r="G49" s="19">
        <f>$E10*Conf_SF!$B12</f>
        <v>3979.9999999999995</v>
      </c>
      <c r="H49" s="19">
        <f>$E10*Conf_SF!$B13</f>
        <v>1912</v>
      </c>
      <c r="I49" s="19">
        <f>$E10*Conf_SF!$B14</f>
        <v>3490</v>
      </c>
      <c r="J49" s="19">
        <f>$E10*Conf_SF!$B15</f>
        <v>810</v>
      </c>
      <c r="K49" s="19">
        <f>$E10*Conf_SF!$B16</f>
        <v>4700</v>
      </c>
      <c r="L49" s="29">
        <f>$E10*Conf_SF!$B17</f>
        <v>822.0000000000001</v>
      </c>
    </row>
    <row r="50" spans="1:12" ht="12.75">
      <c r="A50" s="51" t="s">
        <v>56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1" t="s">
        <v>57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1" t="s">
        <v>60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1" t="s">
        <v>61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1" t="s">
        <v>58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1" t="s">
        <v>59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1" t="s">
        <v>62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1" t="s">
        <v>63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1" t="s">
        <v>64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81</v>
      </c>
      <c r="B59" s="20">
        <f aca="true" t="shared" si="4" ref="B59:L59">SUM(B42:B58)</f>
        <v>94648</v>
      </c>
      <c r="C59" s="20">
        <f t="shared" si="4"/>
        <v>52060</v>
      </c>
      <c r="D59" s="20">
        <f t="shared" si="4"/>
        <v>9000</v>
      </c>
      <c r="E59" s="20">
        <f t="shared" si="4"/>
        <v>4400</v>
      </c>
      <c r="F59" s="20">
        <f t="shared" si="4"/>
        <v>82958</v>
      </c>
      <c r="G59" s="20">
        <f t="shared" si="4"/>
        <v>31960</v>
      </c>
      <c r="H59" s="20">
        <f t="shared" si="4"/>
        <v>21636</v>
      </c>
      <c r="I59" s="20">
        <f t="shared" si="4"/>
        <v>40124</v>
      </c>
      <c r="J59" s="20">
        <f t="shared" si="4"/>
        <v>9210</v>
      </c>
      <c r="K59" s="20">
        <f t="shared" si="4"/>
        <v>18050</v>
      </c>
      <c r="L59" s="33">
        <f t="shared" si="4"/>
        <v>7738</v>
      </c>
    </row>
    <row r="60" spans="1:12" ht="12.75">
      <c r="A60" s="32" t="s">
        <v>97</v>
      </c>
      <c r="B60" s="20"/>
      <c r="C60" s="33"/>
      <c r="D60" s="34">
        <f>SUM(B59:L59)</f>
        <v>371784</v>
      </c>
      <c r="E60" s="21"/>
      <c r="F60" s="21"/>
      <c r="G60" s="21"/>
      <c r="H60" s="21"/>
      <c r="I60" s="21"/>
      <c r="J60" s="21"/>
      <c r="K60" s="21"/>
      <c r="L60" s="21"/>
    </row>
  </sheetData>
  <sheetProtection sheet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3" t="s">
        <v>30</v>
      </c>
    </row>
    <row r="2" spans="1:3" ht="12.75">
      <c r="A2" t="s">
        <v>29</v>
      </c>
      <c r="B2" s="9">
        <v>40</v>
      </c>
      <c r="C2" s="72"/>
    </row>
    <row r="3" spans="1:3" ht="12.75">
      <c r="A3" t="s">
        <v>142</v>
      </c>
      <c r="B3" s="12">
        <v>5.32</v>
      </c>
      <c r="C3" s="72"/>
    </row>
    <row r="4" spans="1:3" ht="12.75">
      <c r="A4" t="s">
        <v>28</v>
      </c>
      <c r="B4" s="2">
        <f>B2*B3</f>
        <v>212.8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15.73</v>
      </c>
      <c r="C7" s="72"/>
    </row>
    <row r="8" spans="1:3" ht="12.75">
      <c r="A8" s="1" t="s">
        <v>9</v>
      </c>
      <c r="B8" s="11">
        <v>25.2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 t="s">
        <v>133</v>
      </c>
    </row>
    <row r="11" spans="1:3" ht="12.75">
      <c r="A11" s="1" t="s">
        <v>12</v>
      </c>
      <c r="B11" s="11">
        <v>48.71</v>
      </c>
      <c r="C11" s="72"/>
    </row>
    <row r="12" spans="1:3" ht="12.75">
      <c r="A12" s="1" t="s">
        <v>11</v>
      </c>
      <c r="B12" s="11">
        <v>11.4</v>
      </c>
      <c r="C12" s="72"/>
    </row>
    <row r="13" spans="1:3" ht="12.75">
      <c r="A13" s="1" t="s">
        <v>13</v>
      </c>
      <c r="B13" s="11">
        <v>8.93</v>
      </c>
      <c r="C13" s="72"/>
    </row>
    <row r="14" spans="1:3" ht="12.75">
      <c r="A14" s="1" t="s">
        <v>14</v>
      </c>
      <c r="B14" s="11">
        <v>17.58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3.06</v>
      </c>
      <c r="C17" s="72"/>
    </row>
    <row r="18" spans="1:3" ht="12.75">
      <c r="A18" t="s">
        <v>2</v>
      </c>
      <c r="B18" s="2">
        <f>SUM(B7:B17)</f>
        <v>147.11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7.06</v>
      </c>
      <c r="C21" s="72"/>
    </row>
    <row r="22" spans="1:3" ht="12.75">
      <c r="A22" s="1" t="s">
        <v>19</v>
      </c>
      <c r="B22" s="7">
        <v>20.23</v>
      </c>
      <c r="C22" s="72"/>
    </row>
    <row r="23" spans="1:3" ht="12.75">
      <c r="A23" s="1" t="s">
        <v>20</v>
      </c>
      <c r="B23" s="7">
        <v>11.55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101.34</v>
      </c>
      <c r="C25" s="72"/>
    </row>
    <row r="26" spans="2:3" ht="12.75" customHeight="1">
      <c r="B26" s="2"/>
      <c r="C26" s="72"/>
    </row>
    <row r="27" spans="1:3" ht="12.75">
      <c r="A27" t="s">
        <v>5</v>
      </c>
      <c r="B27" s="2">
        <f>B18+B25</f>
        <v>248.45000000000002</v>
      </c>
      <c r="C27" s="72"/>
    </row>
    <row r="28" spans="2:3" ht="12.75" customHeight="1">
      <c r="B28" s="2"/>
      <c r="C28" s="72"/>
    </row>
    <row r="29" spans="1:3" ht="12.75">
      <c r="A29" t="s">
        <v>32</v>
      </c>
      <c r="B29" s="2">
        <f>B4-B27</f>
        <v>-35.650000000000006</v>
      </c>
      <c r="C29" s="72"/>
    </row>
    <row r="30" spans="2:3" ht="12.75" customHeight="1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3.6777500000000005</v>
      </c>
      <c r="C32" s="72"/>
    </row>
    <row r="33" spans="1:3" ht="12.75">
      <c r="A33" t="s">
        <v>23</v>
      </c>
      <c r="B33" s="2">
        <f>B25/B2</f>
        <v>2.5335</v>
      </c>
      <c r="C33" s="72"/>
    </row>
    <row r="34" spans="1:3" ht="12.75">
      <c r="A34" t="s">
        <v>27</v>
      </c>
      <c r="B34" s="2">
        <f>B27/B2</f>
        <v>6.211250000000001</v>
      </c>
      <c r="C34" s="72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3" t="s">
        <v>30</v>
      </c>
    </row>
    <row r="2" spans="1:3" ht="12.75">
      <c r="A2" t="s">
        <v>29</v>
      </c>
      <c r="B2" s="9">
        <v>41</v>
      </c>
      <c r="C2" s="72"/>
    </row>
    <row r="3" spans="1:3" ht="12.75">
      <c r="A3" t="s">
        <v>142</v>
      </c>
      <c r="B3" s="12">
        <v>6.02</v>
      </c>
      <c r="C3" s="72" t="s">
        <v>146</v>
      </c>
    </row>
    <row r="4" spans="1:3" ht="12.75">
      <c r="A4" t="s">
        <v>28</v>
      </c>
      <c r="B4" s="2">
        <f>B2*B3</f>
        <v>246.82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22.5</v>
      </c>
      <c r="C7" s="72"/>
    </row>
    <row r="8" spans="1:3" ht="12.75">
      <c r="A8" s="1" t="s">
        <v>9</v>
      </c>
      <c r="B8" s="11">
        <v>25.2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 t="s">
        <v>133</v>
      </c>
    </row>
    <row r="11" spans="1:3" ht="12.75">
      <c r="A11" s="1" t="s">
        <v>12</v>
      </c>
      <c r="B11" s="11">
        <v>50.28</v>
      </c>
      <c r="C11" s="72"/>
    </row>
    <row r="12" spans="1:3" ht="12.75">
      <c r="A12" s="1" t="s">
        <v>11</v>
      </c>
      <c r="B12" s="11">
        <v>13.2</v>
      </c>
      <c r="C12" s="72"/>
    </row>
    <row r="13" spans="1:3" ht="12.75">
      <c r="A13" s="1" t="s">
        <v>13</v>
      </c>
      <c r="B13" s="11">
        <v>8.98</v>
      </c>
      <c r="C13" s="72"/>
    </row>
    <row r="14" spans="1:3" ht="12.75">
      <c r="A14" s="1" t="s">
        <v>14</v>
      </c>
      <c r="B14" s="11">
        <v>17.61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3.28</v>
      </c>
      <c r="C17" s="72"/>
    </row>
    <row r="18" spans="1:3" ht="12.75">
      <c r="A18" t="s">
        <v>2</v>
      </c>
      <c r="B18" s="2">
        <f>SUM(B7:B17)</f>
        <v>157.54999999999998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7.08</v>
      </c>
      <c r="C21" s="72"/>
    </row>
    <row r="22" spans="1:3" ht="12.75">
      <c r="A22" s="1" t="s">
        <v>19</v>
      </c>
      <c r="B22" s="7">
        <v>20.27</v>
      </c>
      <c r="C22" s="72"/>
    </row>
    <row r="23" spans="1:3" ht="12.75">
      <c r="A23" s="1" t="s">
        <v>20</v>
      </c>
      <c r="B23" s="7">
        <v>11.58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101.43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258.98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-12.160000000000025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3.842682926829268</v>
      </c>
      <c r="C32" s="72"/>
    </row>
    <row r="33" spans="1:3" ht="12.75">
      <c r="A33" t="s">
        <v>23</v>
      </c>
      <c r="B33" s="2">
        <f>B25/B2</f>
        <v>2.4739024390243904</v>
      </c>
      <c r="C33" s="72"/>
    </row>
    <row r="34" spans="1:3" ht="12.75">
      <c r="A34" t="s">
        <v>27</v>
      </c>
      <c r="B34" s="2">
        <f>B27/B2</f>
        <v>6.316585365853659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4" t="s">
        <v>30</v>
      </c>
    </row>
    <row r="2" spans="1:3" ht="12.75">
      <c r="A2" t="s">
        <v>29</v>
      </c>
      <c r="B2" s="9">
        <v>63</v>
      </c>
      <c r="C2" s="72"/>
    </row>
    <row r="3" spans="1:3" ht="12.75">
      <c r="A3" t="s">
        <v>142</v>
      </c>
      <c r="B3" s="12">
        <v>4.24</v>
      </c>
      <c r="C3" s="72" t="s">
        <v>155</v>
      </c>
    </row>
    <row r="4" spans="1:3" ht="12.75">
      <c r="A4" t="s">
        <v>28</v>
      </c>
      <c r="B4" s="2">
        <f>B2*B3</f>
        <v>267.12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13.6</v>
      </c>
      <c r="C7" s="72"/>
    </row>
    <row r="8" spans="1:3" ht="12.75">
      <c r="A8" s="1" t="s">
        <v>9</v>
      </c>
      <c r="B8" s="11">
        <v>23.7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47.21</v>
      </c>
      <c r="C11" s="72"/>
    </row>
    <row r="12" spans="1:3" ht="12.75">
      <c r="A12" s="1" t="s">
        <v>11</v>
      </c>
      <c r="B12" s="11">
        <v>16.7</v>
      </c>
      <c r="C12" s="72"/>
    </row>
    <row r="13" spans="1:3" ht="12.75">
      <c r="A13" s="1" t="s">
        <v>13</v>
      </c>
      <c r="B13" s="11">
        <v>9.9</v>
      </c>
      <c r="C13" s="72"/>
    </row>
    <row r="14" spans="1:3" ht="12.75">
      <c r="A14" s="1" t="s">
        <v>14</v>
      </c>
      <c r="B14" s="11">
        <v>18.21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3.1</v>
      </c>
      <c r="C17" s="72"/>
    </row>
    <row r="18" spans="1:3" ht="12.75">
      <c r="A18" t="s">
        <v>2</v>
      </c>
      <c r="B18" s="2">
        <f>SUM(B7:B17)</f>
        <v>148.92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7.47</v>
      </c>
      <c r="C21" s="72"/>
    </row>
    <row r="22" spans="1:3" ht="12.75">
      <c r="A22" s="1" t="s">
        <v>19</v>
      </c>
      <c r="B22" s="7">
        <v>21.36</v>
      </c>
      <c r="C22" s="72"/>
    </row>
    <row r="23" spans="1:3" ht="12.75">
      <c r="A23" s="1" t="s">
        <v>20</v>
      </c>
      <c r="B23" s="7">
        <v>12.15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103.47999999999999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252.39999999999998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14.720000000000027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2.3638095238095236</v>
      </c>
      <c r="C32" s="72"/>
    </row>
    <row r="33" spans="1:3" ht="12.75">
      <c r="A33" t="s">
        <v>23</v>
      </c>
      <c r="B33" s="2">
        <f>B25/B2</f>
        <v>1.6425396825396823</v>
      </c>
      <c r="C33" s="72"/>
    </row>
    <row r="34" spans="1:3" ht="12.75">
      <c r="A34" t="s">
        <v>27</v>
      </c>
      <c r="B34" s="2">
        <f>B27/B2</f>
        <v>4.006349206349206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4" t="s">
        <v>30</v>
      </c>
    </row>
    <row r="2" spans="1:3" ht="12.75">
      <c r="A2" t="s">
        <v>29</v>
      </c>
      <c r="B2" s="9">
        <v>100</v>
      </c>
      <c r="C2" s="72"/>
    </row>
    <row r="3" spans="1:3" ht="12.75">
      <c r="A3" t="s">
        <v>142</v>
      </c>
      <c r="B3" s="12">
        <v>3.5</v>
      </c>
      <c r="C3" s="72"/>
    </row>
    <row r="4" spans="1:3" ht="12.75">
      <c r="A4" t="s">
        <v>28</v>
      </c>
      <c r="B4" s="2">
        <f>B2*B3</f>
        <v>350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78.3</v>
      </c>
      <c r="C7" s="72"/>
    </row>
    <row r="8" spans="1:3" ht="12.75">
      <c r="A8" s="1" t="s">
        <v>9</v>
      </c>
      <c r="B8" s="11">
        <v>21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65.79</v>
      </c>
      <c r="C11" s="72"/>
    </row>
    <row r="12" spans="1:3" ht="12.75">
      <c r="A12" s="1" t="s">
        <v>11</v>
      </c>
      <c r="B12" s="11">
        <v>12.9</v>
      </c>
      <c r="C12" s="72"/>
    </row>
    <row r="13" spans="1:3" ht="12.75">
      <c r="A13" s="1" t="s">
        <v>13</v>
      </c>
      <c r="B13" s="11">
        <v>13.37</v>
      </c>
      <c r="C13" s="72"/>
    </row>
    <row r="14" spans="1:3" ht="12.75">
      <c r="A14" s="1" t="s">
        <v>14</v>
      </c>
      <c r="B14" s="11">
        <v>21.34</v>
      </c>
      <c r="C14" s="72"/>
    </row>
    <row r="15" spans="1:3" ht="12.75">
      <c r="A15" s="1" t="s">
        <v>15</v>
      </c>
      <c r="B15" s="11">
        <v>21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5.13</v>
      </c>
      <c r="C17" s="72"/>
    </row>
    <row r="18" spans="1:3" ht="12.75">
      <c r="A18" t="s">
        <v>2</v>
      </c>
      <c r="B18" s="2">
        <f>SUM(B7:B17)</f>
        <v>246.33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9.26</v>
      </c>
      <c r="C21" s="72"/>
    </row>
    <row r="22" spans="1:3" ht="12.75">
      <c r="A22" s="1" t="s">
        <v>19</v>
      </c>
      <c r="B22" s="7">
        <v>30.94</v>
      </c>
      <c r="C22" s="72"/>
    </row>
    <row r="23" spans="1:3" ht="12.75">
      <c r="A23" s="1" t="s">
        <v>20</v>
      </c>
      <c r="B23" s="7">
        <v>17.11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119.81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366.14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-16.139999999999986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2.4633000000000003</v>
      </c>
      <c r="C32" s="72"/>
    </row>
    <row r="33" spans="1:3" ht="12.75">
      <c r="A33" t="s">
        <v>23</v>
      </c>
      <c r="B33" s="2">
        <f>B25/B2</f>
        <v>1.1981</v>
      </c>
      <c r="C33" s="72"/>
    </row>
    <row r="34" spans="1:3" ht="12.75">
      <c r="A34" t="s">
        <v>27</v>
      </c>
      <c r="B34" s="2">
        <f>B27/B2</f>
        <v>3.6614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4" t="s">
        <v>30</v>
      </c>
    </row>
    <row r="2" spans="1:3" ht="12.75">
      <c r="A2" t="s">
        <v>29</v>
      </c>
      <c r="B2" s="9">
        <v>28</v>
      </c>
      <c r="C2" s="72"/>
    </row>
    <row r="3" spans="1:3" ht="12.75">
      <c r="A3" t="s">
        <v>142</v>
      </c>
      <c r="B3" s="12">
        <v>7.95</v>
      </c>
      <c r="C3" s="72"/>
    </row>
    <row r="4" spans="1:3" ht="12.75">
      <c r="A4" t="s">
        <v>28</v>
      </c>
      <c r="B4" s="2">
        <f>B2*B3</f>
        <v>222.6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65.75</v>
      </c>
      <c r="C7" s="72" t="s">
        <v>147</v>
      </c>
    </row>
    <row r="8" spans="1:3" ht="12.75">
      <c r="A8" s="1" t="s">
        <v>9</v>
      </c>
      <c r="B8" s="11">
        <v>20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4</v>
      </c>
      <c r="C10" s="72" t="s">
        <v>134</v>
      </c>
    </row>
    <row r="11" spans="1:3" ht="12.75">
      <c r="A11" s="1" t="s">
        <v>12</v>
      </c>
      <c r="B11" s="11">
        <v>4.64</v>
      </c>
      <c r="C11" s="72"/>
    </row>
    <row r="12" spans="1:3" ht="12.75">
      <c r="A12" s="1" t="s">
        <v>11</v>
      </c>
      <c r="B12" s="11">
        <v>15.5</v>
      </c>
      <c r="C12" s="72"/>
    </row>
    <row r="13" spans="1:3" ht="12.75">
      <c r="A13" s="1" t="s">
        <v>13</v>
      </c>
      <c r="B13" s="11">
        <v>8.43</v>
      </c>
      <c r="C13" s="72"/>
    </row>
    <row r="14" spans="1:3" ht="12.75">
      <c r="A14" s="1" t="s">
        <v>14</v>
      </c>
      <c r="B14" s="11">
        <v>17.11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4.75</v>
      </c>
      <c r="C16" s="72"/>
    </row>
    <row r="17" spans="1:3" ht="12.75">
      <c r="A17" s="1" t="s">
        <v>17</v>
      </c>
      <c r="B17" s="12">
        <v>2.98</v>
      </c>
      <c r="C17" s="72"/>
    </row>
    <row r="18" spans="1:3" ht="12.75">
      <c r="A18" t="s">
        <v>2</v>
      </c>
      <c r="B18" s="2">
        <f>SUM(B7:B17)</f>
        <v>143.16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6.88</v>
      </c>
      <c r="C21" s="72"/>
    </row>
    <row r="22" spans="1:3" ht="12.75">
      <c r="A22" s="1" t="s">
        <v>19</v>
      </c>
      <c r="B22" s="7">
        <v>20.4</v>
      </c>
      <c r="C22" s="72"/>
    </row>
    <row r="23" spans="1:3" ht="12.75">
      <c r="A23" s="1" t="s">
        <v>20</v>
      </c>
      <c r="B23" s="7">
        <v>11.33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101.11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244.26999999999998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-21.669999999999987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5.112857142857143</v>
      </c>
      <c r="C32" s="72"/>
    </row>
    <row r="33" spans="1:3" ht="12.75">
      <c r="A33" t="s">
        <v>23</v>
      </c>
      <c r="B33" s="2">
        <f>B25/B2</f>
        <v>3.6110714285714285</v>
      </c>
      <c r="C33" s="72"/>
    </row>
    <row r="34" spans="1:3" ht="12.75">
      <c r="A34" t="s">
        <v>27</v>
      </c>
      <c r="B34" s="2">
        <f>B27/B2</f>
        <v>8.723928571428571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4" t="s">
        <v>30</v>
      </c>
    </row>
    <row r="2" spans="1:3" ht="12.75">
      <c r="A2" t="s">
        <v>29</v>
      </c>
      <c r="B2" s="9">
        <v>1500</v>
      </c>
      <c r="C2" s="72"/>
    </row>
    <row r="3" spans="1:3" ht="12.75">
      <c r="A3" t="s">
        <v>142</v>
      </c>
      <c r="B3" s="10">
        <v>0.22</v>
      </c>
      <c r="C3" s="72"/>
    </row>
    <row r="4" spans="1:3" ht="12.75">
      <c r="A4" t="s">
        <v>28</v>
      </c>
      <c r="B4" s="2">
        <f>B2*B3</f>
        <v>330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55.28</v>
      </c>
      <c r="C7" s="72"/>
    </row>
    <row r="8" spans="1:3" ht="12.75">
      <c r="A8" s="1" t="s">
        <v>9</v>
      </c>
      <c r="B8" s="11">
        <v>45.8</v>
      </c>
      <c r="C8" s="72" t="s">
        <v>135</v>
      </c>
    </row>
    <row r="9" spans="1:3" ht="12.75">
      <c r="A9" s="1" t="s">
        <v>24</v>
      </c>
      <c r="B9" s="11">
        <v>20</v>
      </c>
      <c r="C9" s="75" t="s">
        <v>158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33.86</v>
      </c>
      <c r="C11" s="72"/>
    </row>
    <row r="12" spans="1:3" ht="12.75">
      <c r="A12" s="1" t="s">
        <v>11</v>
      </c>
      <c r="B12" s="11">
        <v>19.7</v>
      </c>
      <c r="C12" s="72"/>
    </row>
    <row r="13" spans="1:3" ht="12.75">
      <c r="A13" s="1" t="s">
        <v>13</v>
      </c>
      <c r="B13" s="11">
        <v>11.5</v>
      </c>
      <c r="C13" s="72"/>
    </row>
    <row r="14" spans="1:3" ht="12.75">
      <c r="A14" s="1" t="s">
        <v>14</v>
      </c>
      <c r="B14" s="11">
        <v>21.58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12.75</v>
      </c>
      <c r="C16" s="72"/>
    </row>
    <row r="17" spans="1:3" ht="12.75">
      <c r="A17" s="1" t="s">
        <v>17</v>
      </c>
      <c r="B17" s="12">
        <v>4.68</v>
      </c>
      <c r="C17" s="72"/>
    </row>
    <row r="18" spans="1:3" ht="12.75">
      <c r="A18" t="s">
        <v>2</v>
      </c>
      <c r="B18" s="2">
        <f>SUM(B7:B17)</f>
        <v>225.14999999999998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8.02</v>
      </c>
      <c r="C21" s="72"/>
    </row>
    <row r="22" spans="1:3" ht="12.75">
      <c r="A22" s="1" t="s">
        <v>19</v>
      </c>
      <c r="B22" s="7">
        <v>26.9</v>
      </c>
      <c r="C22" s="72"/>
    </row>
    <row r="23" spans="1:3" ht="12.75">
      <c r="A23" s="1" t="s">
        <v>20</v>
      </c>
      <c r="B23" s="7">
        <v>15.23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112.65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337.79999999999995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-7.7999999999999545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0.15009999999999998</v>
      </c>
      <c r="C32" s="72"/>
    </row>
    <row r="33" spans="1:3" ht="12.75">
      <c r="A33" t="s">
        <v>23</v>
      </c>
      <c r="B33" s="13">
        <f>B25/B2</f>
        <v>0.0751</v>
      </c>
      <c r="C33" s="72"/>
    </row>
    <row r="34" spans="1:3" ht="12.75">
      <c r="A34" t="s">
        <v>27</v>
      </c>
      <c r="B34" s="13">
        <f>B27/B2</f>
        <v>0.22519999999999998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4" t="s">
        <v>30</v>
      </c>
    </row>
    <row r="2" spans="1:3" ht="12.75">
      <c r="A2" t="s">
        <v>29</v>
      </c>
      <c r="B2" s="9">
        <v>1450</v>
      </c>
      <c r="C2" s="72"/>
    </row>
    <row r="3" spans="1:3" ht="12.75">
      <c r="A3" t="s">
        <v>142</v>
      </c>
      <c r="B3" s="10">
        <v>0.159</v>
      </c>
      <c r="C3" s="72"/>
    </row>
    <row r="4" spans="1:3" ht="12.75">
      <c r="A4" t="s">
        <v>28</v>
      </c>
      <c r="B4" s="2">
        <f>B2*B3</f>
        <v>230.55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</v>
      </c>
      <c r="C7" s="75" t="s">
        <v>140</v>
      </c>
    </row>
    <row r="8" spans="1:3" ht="12.75">
      <c r="A8" s="1" t="s">
        <v>9</v>
      </c>
      <c r="B8" s="11">
        <v>33.2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5</v>
      </c>
      <c r="C10" s="72" t="s">
        <v>136</v>
      </c>
    </row>
    <row r="11" spans="1:3" ht="12.75">
      <c r="A11" s="1" t="s">
        <v>12</v>
      </c>
      <c r="B11" s="11">
        <v>31.91</v>
      </c>
      <c r="C11" s="72"/>
    </row>
    <row r="12" spans="1:3" ht="12.75">
      <c r="A12" s="1" t="s">
        <v>11</v>
      </c>
      <c r="B12" s="11">
        <v>13.4</v>
      </c>
      <c r="C12" s="72"/>
    </row>
    <row r="13" spans="1:3" ht="12.75">
      <c r="A13" s="1" t="s">
        <v>13</v>
      </c>
      <c r="B13" s="11">
        <v>9.69</v>
      </c>
      <c r="C13" s="72"/>
    </row>
    <row r="14" spans="1:3" ht="12.75">
      <c r="A14" s="1" t="s">
        <v>14</v>
      </c>
      <c r="B14" s="11">
        <v>17.53</v>
      </c>
      <c r="C14" s="72"/>
    </row>
    <row r="15" spans="1:3" ht="12.75">
      <c r="A15" s="1" t="s">
        <v>15</v>
      </c>
      <c r="B15" s="11">
        <v>4.35</v>
      </c>
      <c r="C15" s="72"/>
    </row>
    <row r="16" spans="1:3" ht="12.75">
      <c r="A16" s="1" t="s">
        <v>16</v>
      </c>
      <c r="B16" s="11">
        <v>15.5</v>
      </c>
      <c r="C16" s="72"/>
    </row>
    <row r="17" spans="1:3" ht="12.75">
      <c r="A17" s="1" t="s">
        <v>17</v>
      </c>
      <c r="B17" s="12">
        <v>3.48</v>
      </c>
      <c r="C17" s="72"/>
    </row>
    <row r="18" spans="1:3" ht="12.75">
      <c r="A18" t="s">
        <v>2</v>
      </c>
      <c r="B18" s="2">
        <f>SUM(B7:B17)</f>
        <v>167.06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7.52</v>
      </c>
      <c r="C21" s="72"/>
    </row>
    <row r="22" spans="1:3" ht="12.75">
      <c r="A22" s="1" t="s">
        <v>19</v>
      </c>
      <c r="B22" s="7">
        <v>22.03</v>
      </c>
      <c r="C22" s="72"/>
    </row>
    <row r="23" spans="1:3" ht="12.75">
      <c r="A23" s="1" t="s">
        <v>20</v>
      </c>
      <c r="B23" s="7">
        <v>12.91</v>
      </c>
      <c r="C23" s="72"/>
    </row>
    <row r="24" spans="1:3" ht="12.75">
      <c r="A24" s="1" t="s">
        <v>21</v>
      </c>
      <c r="B24" s="8">
        <v>62.5</v>
      </c>
      <c r="C24" s="72"/>
    </row>
    <row r="25" spans="1:3" ht="12.75">
      <c r="A25" t="s">
        <v>4</v>
      </c>
      <c r="B25" s="2">
        <f>SUM(B21:B24)</f>
        <v>104.96000000000001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272.02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-41.46999999999997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0.11521379310344827</v>
      </c>
      <c r="C32" s="72"/>
    </row>
    <row r="33" spans="1:3" ht="12.75">
      <c r="A33" t="s">
        <v>23</v>
      </c>
      <c r="B33" s="13">
        <f>B25/B2</f>
        <v>0.07238620689655173</v>
      </c>
      <c r="C33" s="72"/>
    </row>
    <row r="34" spans="1:3" ht="12.75">
      <c r="A34" t="s">
        <v>27</v>
      </c>
      <c r="B34" s="13">
        <f>B27/B2</f>
        <v>0.1876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Swenson</cp:lastModifiedBy>
  <cp:lastPrinted>2009-12-11T22:45:59Z</cp:lastPrinted>
  <dcterms:created xsi:type="dcterms:W3CDTF">2005-01-10T15:34:54Z</dcterms:created>
  <dcterms:modified xsi:type="dcterms:W3CDTF">2015-12-15T13:27:43Z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