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19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anola" sheetId="9" r:id="rId9"/>
    <sheet name="Flax" sheetId="10" r:id="rId10"/>
    <sheet name="Peas" sheetId="11" r:id="rId11"/>
    <sheet name="Oats" sheetId="12" r:id="rId12"/>
    <sheet name="Lentil" sheetId="13" r:id="rId13"/>
    <sheet name="Mustard" sheetId="14" r:id="rId14"/>
    <sheet name="Saffl" sheetId="15" r:id="rId15"/>
    <sheet name="Buckwht" sheetId="16" r:id="rId16"/>
    <sheet name="Millet" sheetId="17" r:id="rId17"/>
    <sheet name="Chickpea" sheetId="18" r:id="rId18"/>
    <sheet name="HRWW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<sst xmlns="http://schemas.openxmlformats.org/spreadsheetml/2006/main" count="711" uniqueCount="156">
  <si>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</si>
  <si>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</si>
  <si>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</si>
  <si>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</si>
  <si>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</si>
  <si>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</si>
  <si>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</si>
  <si>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</si>
  <si>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</si>
  <si>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</si>
  <si>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</si>
  <si>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</si>
  <si>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</si>
  <si>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</si>
  <si>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</si>
  <si>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</si>
  <si>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</si>
  <si>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</si>
  <si>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</si>
  <si>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</si>
  <si>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</si>
  <si>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</si>
  <si>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</si>
  <si>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</si>
  <si>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</si>
  <si>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</si>
  <si>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</si>
  <si>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</si>
  <si>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</si>
  <si>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</si>
  <si>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</si>
  <si>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</si>
  <si>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</si>
  <si>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</si>
  <si>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</si>
  <si>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</si>
  <si>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</si>
  <si>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</si>
  <si>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</si>
  <si>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</si>
  <si>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</si>
  <si>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</si>
  <si>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</si>
  <si>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</si>
  <si>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</si>
  <si>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</si>
  <si>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</si>
  <si>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</si>
  <si>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</si>
  <si>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</si>
  <si>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</si>
  <si>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</si>
  <si>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</si>
  <si>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</si>
  <si>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</si>
  <si>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</si>
  <si>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</si>
  <si>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</si>
  <si>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</si>
  <si>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</si>
  <si>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</si>
  <si>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</si>
  <si>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</si>
  <si>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</si>
  <si>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</si>
  <si>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</si>
  <si>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</si>
  <si>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</si>
  <si>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</si>
  <si>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</si>
  <si>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</si>
  <si>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</si>
  <si>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</si>
  <si>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</si>
  <si>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</si>
  <si>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</si>
  <si>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</si>
  <si>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</si>
  <si>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</si>
  <si>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</si>
  <si>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</si>
  <si>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</si>
  <si>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</si>
  <si>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</si>
  <si>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</si>
  <si>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</si>
  <si>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</si>
  <si>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</si>
  <si>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</si>
  <si>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</si>
  <si>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</si>
  <si>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</si>
  <si>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</si>
  <si>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</si>
  <si>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</si>
  <si>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</si>
  <si>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</si>
  <si>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</si>
  <si>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</si>
  <si>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</si>
  <si>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</si>
  <si>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</si>
  <si>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</si>
  <si>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</si>
  <si>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</si>
  <si>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</si>
  <si>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</si>
  <si>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</si>
  <si>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</si>
  <si>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</si>
  <si>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</si>
  <si>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</si>
  <si>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</si>
  <si>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</si>
  <si>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</si>
  <si>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</si>
  <si>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</si>
  <si>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</si>
  <si>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</si>
  <si>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</si>
  <si>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</si>
  <si>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</si>
  <si>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Includes pre-harvest dessicant</t>
  </si>
  <si>
    <t>Name:</t>
  </si>
  <si>
    <t>Seed treatment and early season foliar fungicide</t>
  </si>
  <si>
    <t>Two ascochyta blight fung. trtmts, more maybe needed</t>
  </si>
  <si>
    <t xml:space="preserve">  Market Price</t>
  </si>
  <si>
    <t>Fungicide for rust would cost $4 plus application</t>
  </si>
  <si>
    <t>Fungicide for alternaria leaf spot</t>
  </si>
  <si>
    <t>seed treatment</t>
  </si>
  <si>
    <t>inoculant, rock roller rent, soil testing</t>
  </si>
  <si>
    <t xml:space="preserve">the whole farm cashflow.  This worksheet consists of three tables.  The first table lists the market  </t>
  </si>
  <si>
    <t>SOYBEANS</t>
  </si>
  <si>
    <t>Soybeans</t>
  </si>
  <si>
    <t>Milling quality price. There is risk of quality discounts.</t>
  </si>
  <si>
    <t>only available by written agreement in most counties of region</t>
  </si>
  <si>
    <t>Includes $8 cost for inoculant and fungicide seed treatment</t>
  </si>
  <si>
    <t>Insurance not available for most counties of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</si>
  <si>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</si>
  <si>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</si>
  <si>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</si>
  <si>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</si>
  <si>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</si>
  <si>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One spraying for head feeding insects</t>
  </si>
  <si>
    <t>Insecticide for cutworms and/or pea aphids would cost $4.</t>
  </si>
  <si>
    <t>Mkt Rev.</t>
  </si>
  <si>
    <t>per Acre</t>
  </si>
  <si>
    <t xml:space="preserve">Dir. Costs </t>
  </si>
  <si>
    <t>Wheat midge &amp; cereal grain aphid insect. would be about $6 each</t>
  </si>
  <si>
    <t xml:space="preserve"> only available by written agreement in most counties of region</t>
  </si>
  <si>
    <t>Insect. for cutworms, pea aphids and/or grasshoppers  ~ $4</t>
  </si>
  <si>
    <t>Malting barley price.  Feed barley price is estimated at $2.40</t>
  </si>
  <si>
    <t>LARGE CHICKPEA</t>
  </si>
  <si>
    <t>Lg Chickpea</t>
  </si>
  <si>
    <t>North Dakota 2021 Projected Crop Budgets - North West</t>
  </si>
  <si>
    <t>Developed by: Ronald Haugen, NDSU Extension Service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</si>
</sst>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17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19050</xdr:rowOff>
    </xdr:from>
    <xdr:to>
      <xdr:col>10</xdr:col>
      <xdr:colOff>209550</xdr:colOff>
      <xdr:row>57</xdr:row>
      <xdr:rowOff>152400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0863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82" t="s">
        <v>154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2.75">
      <c r="A2" s="83" t="s">
        <v>155</v>
      </c>
      <c r="B2" s="84"/>
      <c r="C2" s="84"/>
      <c r="D2" s="84"/>
      <c r="E2" s="84"/>
      <c r="F2" s="84"/>
      <c r="G2" s="84"/>
      <c r="H2" s="84"/>
      <c r="I2" s="84"/>
      <c r="J2" s="84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7" t="s">
        <v>94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95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96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97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98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138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139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99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7" t="s">
        <v>100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101</v>
      </c>
      <c r="B14" s="43"/>
      <c r="C14" s="43"/>
      <c r="D14" s="43"/>
      <c r="E14" s="43"/>
      <c r="F14" s="43"/>
      <c r="G14" s="43"/>
      <c r="H14" s="43"/>
    </row>
    <row r="15" spans="1:8" ht="12.75">
      <c r="A15" s="75" t="s">
        <v>131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102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103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119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104</v>
      </c>
      <c r="B19" s="43"/>
      <c r="C19" s="43"/>
      <c r="E19" s="43"/>
      <c r="F19" s="43"/>
      <c r="G19" s="43"/>
      <c r="H19" s="43"/>
    </row>
    <row r="20" spans="1:8" ht="12.75">
      <c r="A20" s="17" t="s">
        <v>105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106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107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7" t="s">
        <v>108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109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110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111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112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113</v>
      </c>
      <c r="B30" s="41"/>
      <c r="C30" s="41"/>
      <c r="D30" s="41"/>
      <c r="E30" s="41"/>
      <c r="F30" s="41"/>
      <c r="G30" s="41"/>
      <c r="H30" s="41"/>
    </row>
    <row r="31" spans="1:11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2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1:12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2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spans="1:12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</row>
    <row r="41" spans="1:12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2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7" spans="1:12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</row>
    <row r="50" spans="1:12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</row>
    <row r="53" spans="1:12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</row>
    <row r="54" spans="1:12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2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2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</row>
    <row r="58" spans="1:12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2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</row>
    <row r="60" spans="1:12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</row>
  </sheetData>
  <sheetProtection sheet="1"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8" t="s">
        <v>29</v>
      </c>
    </row>
    <row r="2" spans="1:3" ht="12.75">
      <c r="A2" t="s">
        <v>28</v>
      </c>
      <c r="B2" s="9">
        <v>21</v>
      </c>
      <c r="C2" s="76"/>
    </row>
    <row r="3" spans="1:3" ht="12.75">
      <c r="A3" t="s">
        <v>126</v>
      </c>
      <c r="B3" s="12">
        <v>10.47</v>
      </c>
      <c r="C3" s="76"/>
    </row>
    <row r="4" spans="1:3" ht="12.75">
      <c r="A4" t="s">
        <v>27</v>
      </c>
      <c r="B4" s="2">
        <f>B2*B3</f>
        <v>219.87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14.8</v>
      </c>
      <c r="C7" s="76"/>
    </row>
    <row r="8" spans="1:3" ht="12.75">
      <c r="A8" s="1" t="s">
        <v>9</v>
      </c>
      <c r="B8" s="11">
        <v>29.2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27.47</v>
      </c>
      <c r="C11" s="76"/>
    </row>
    <row r="12" spans="1:3" ht="12.75">
      <c r="A12" s="1" t="s">
        <v>11</v>
      </c>
      <c r="B12" s="11">
        <v>12</v>
      </c>
      <c r="C12" s="76"/>
    </row>
    <row r="13" spans="1:3" ht="12.75">
      <c r="A13" s="1" t="s">
        <v>13</v>
      </c>
      <c r="B13" s="11">
        <v>9.64</v>
      </c>
      <c r="C13" s="76"/>
    </row>
    <row r="14" spans="1:3" ht="12.75">
      <c r="A14" s="1" t="s">
        <v>14</v>
      </c>
      <c r="B14" s="11">
        <v>18.43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2.54</v>
      </c>
      <c r="C17" s="76"/>
    </row>
    <row r="18" spans="1:3" ht="12.75">
      <c r="A18" t="s">
        <v>2</v>
      </c>
      <c r="B18" s="2">
        <f>SUM(B7:B17)</f>
        <v>115.58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7.85</v>
      </c>
      <c r="C21" s="76"/>
    </row>
    <row r="22" spans="1:3" ht="12.75">
      <c r="A22" s="1" t="s">
        <v>19</v>
      </c>
      <c r="B22" s="7">
        <v>21.09</v>
      </c>
      <c r="C22" s="76"/>
    </row>
    <row r="23" spans="1:3" ht="12.75">
      <c r="A23" s="1" t="s">
        <v>20</v>
      </c>
      <c r="B23" s="7">
        <v>12.11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77.05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192.63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27.24000000000001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5.503809523809524</v>
      </c>
      <c r="C32" s="76"/>
    </row>
    <row r="33" spans="1:3" ht="12.75">
      <c r="A33" t="s">
        <v>23</v>
      </c>
      <c r="B33" s="2">
        <f>B25/B2</f>
        <v>3.669047619047619</v>
      </c>
      <c r="C33" s="76"/>
    </row>
    <row r="34" spans="1:3" ht="12.75">
      <c r="A34" t="s">
        <v>26</v>
      </c>
      <c r="B34" s="2">
        <f>B27/B2</f>
        <v>9.172857142857143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8"/>
    </row>
    <row r="2" spans="1:3" ht="12.75">
      <c r="A2" t="s">
        <v>28</v>
      </c>
      <c r="B2" s="9">
        <v>33</v>
      </c>
      <c r="C2" s="76"/>
    </row>
    <row r="3" spans="1:3" ht="12.75">
      <c r="A3" t="s">
        <v>126</v>
      </c>
      <c r="B3" s="12">
        <v>6.48</v>
      </c>
      <c r="C3" s="77"/>
    </row>
    <row r="4" spans="1:3" ht="12.75">
      <c r="A4" t="s">
        <v>27</v>
      </c>
      <c r="B4" s="2">
        <f>B2*B3</f>
        <v>213.84</v>
      </c>
      <c r="C4" s="77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42</v>
      </c>
      <c r="C7" s="76"/>
    </row>
    <row r="8" spans="1:3" ht="12.75">
      <c r="A8" s="1" t="s">
        <v>9</v>
      </c>
      <c r="B8" s="11">
        <v>35.9</v>
      </c>
      <c r="C8" s="76"/>
    </row>
    <row r="9" spans="1:3" ht="12.75">
      <c r="A9" s="1" t="s">
        <v>24</v>
      </c>
      <c r="B9" s="11">
        <v>1.5</v>
      </c>
      <c r="C9" s="76" t="s">
        <v>129</v>
      </c>
    </row>
    <row r="10" spans="1:3" ht="12.75">
      <c r="A10" s="1" t="s">
        <v>10</v>
      </c>
      <c r="B10" s="11">
        <v>6</v>
      </c>
      <c r="C10" s="76" t="s">
        <v>144</v>
      </c>
    </row>
    <row r="11" spans="1:3" ht="12.75">
      <c r="A11" s="1" t="s">
        <v>12</v>
      </c>
      <c r="B11" s="11">
        <v>11.43</v>
      </c>
      <c r="C11" s="76"/>
    </row>
    <row r="12" spans="1:3" ht="12.75">
      <c r="A12" s="1" t="s">
        <v>11</v>
      </c>
      <c r="B12" s="11">
        <v>7.5</v>
      </c>
      <c r="C12" s="76"/>
    </row>
    <row r="13" spans="1:3" ht="12.75">
      <c r="A13" s="1" t="s">
        <v>13</v>
      </c>
      <c r="B13" s="11">
        <v>10.17</v>
      </c>
      <c r="C13" s="76"/>
    </row>
    <row r="14" spans="1:3" ht="12.75">
      <c r="A14" s="1" t="s">
        <v>14</v>
      </c>
      <c r="B14" s="11">
        <v>19.01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 t="s">
        <v>130</v>
      </c>
    </row>
    <row r="17" spans="1:3" ht="12.75">
      <c r="A17" s="1" t="s">
        <v>17</v>
      </c>
      <c r="B17" s="12">
        <v>3.22</v>
      </c>
      <c r="C17" s="76"/>
    </row>
    <row r="18" spans="1:3" ht="12.75">
      <c r="A18" t="s">
        <v>2</v>
      </c>
      <c r="B18" s="2">
        <f>SUM(B7:B17)</f>
        <v>146.23000000000002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8.07</v>
      </c>
      <c r="C21" s="76"/>
    </row>
    <row r="22" spans="1:3" ht="12.75">
      <c r="A22" s="1" t="s">
        <v>19</v>
      </c>
      <c r="B22" s="7">
        <v>22.39</v>
      </c>
      <c r="C22" s="76"/>
    </row>
    <row r="23" spans="1:3" ht="12.75">
      <c r="A23" s="1" t="s">
        <v>20</v>
      </c>
      <c r="B23" s="7">
        <v>12.43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78.89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225.12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-11.280000000000001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4.431212121212122</v>
      </c>
      <c r="C32" s="76"/>
    </row>
    <row r="33" spans="1:3" ht="12.75">
      <c r="A33" t="s">
        <v>23</v>
      </c>
      <c r="B33" s="2">
        <f>B25/B2</f>
        <v>2.3906060606060606</v>
      </c>
      <c r="C33" s="76"/>
    </row>
    <row r="34" spans="1:3" ht="12.75">
      <c r="A34" t="s">
        <v>26</v>
      </c>
      <c r="B34" s="2">
        <f>B27/B2</f>
        <v>6.821818181818182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8" t="s">
        <v>29</v>
      </c>
    </row>
    <row r="2" spans="1:3" ht="12.75">
      <c r="A2" t="s">
        <v>28</v>
      </c>
      <c r="B2" s="9">
        <v>71</v>
      </c>
      <c r="C2" s="76"/>
    </row>
    <row r="3" spans="1:3" ht="12.75">
      <c r="A3" t="s">
        <v>126</v>
      </c>
      <c r="B3" s="12">
        <v>2.62</v>
      </c>
      <c r="C3" s="76"/>
    </row>
    <row r="4" spans="1:3" ht="12.75">
      <c r="A4" t="s">
        <v>27</v>
      </c>
      <c r="B4" s="2">
        <f>B2*B3</f>
        <v>186.02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12.5</v>
      </c>
      <c r="C7" s="76"/>
    </row>
    <row r="8" spans="1:3" ht="12.75">
      <c r="A8" s="1" t="s">
        <v>9</v>
      </c>
      <c r="B8" s="11">
        <v>10.6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48.84</v>
      </c>
      <c r="C11" s="76"/>
    </row>
    <row r="12" spans="1:3" ht="12.75">
      <c r="A12" s="1" t="s">
        <v>11</v>
      </c>
      <c r="B12" s="11">
        <v>12</v>
      </c>
      <c r="C12" s="76"/>
    </row>
    <row r="13" spans="1:3" ht="12.75">
      <c r="A13" s="1" t="s">
        <v>13</v>
      </c>
      <c r="B13" s="11">
        <v>11.75</v>
      </c>
      <c r="C13" s="76"/>
    </row>
    <row r="14" spans="1:3" ht="12.75">
      <c r="A14" s="1" t="s">
        <v>14</v>
      </c>
      <c r="B14" s="11">
        <v>18.86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2.76</v>
      </c>
      <c r="C17" s="76"/>
    </row>
    <row r="18" spans="1:3" ht="12.75">
      <c r="A18" t="s">
        <v>2</v>
      </c>
      <c r="B18" s="2">
        <f>SUM(B7:B17)</f>
        <v>125.56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8.69</v>
      </c>
      <c r="C21" s="76"/>
    </row>
    <row r="22" spans="1:3" ht="12.75">
      <c r="A22" s="1" t="s">
        <v>19</v>
      </c>
      <c r="B22" s="7">
        <v>22.55</v>
      </c>
      <c r="C22" s="76"/>
    </row>
    <row r="23" spans="1:3" ht="12.75">
      <c r="A23" s="1" t="s">
        <v>20</v>
      </c>
      <c r="B23" s="7">
        <v>13.16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80.4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205.96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-19.939999999999998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1.768450704225352</v>
      </c>
      <c r="C32" s="76"/>
    </row>
    <row r="33" spans="1:3" ht="12.75">
      <c r="A33" t="s">
        <v>23</v>
      </c>
      <c r="B33" s="2">
        <f>B25/B2</f>
        <v>1.1323943661971831</v>
      </c>
      <c r="C33" s="76"/>
    </row>
    <row r="34" spans="1:3" ht="12.75">
      <c r="A34" t="s">
        <v>26</v>
      </c>
      <c r="B34" s="2">
        <f>B27/B2</f>
        <v>2.9008450704225353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8" t="s">
        <v>29</v>
      </c>
    </row>
    <row r="2" spans="1:3" ht="12.75">
      <c r="A2" t="s">
        <v>28</v>
      </c>
      <c r="B2" s="9">
        <v>1230</v>
      </c>
      <c r="C2" s="76"/>
    </row>
    <row r="3" spans="1:3" ht="12.75">
      <c r="A3" t="s">
        <v>126</v>
      </c>
      <c r="B3" s="10">
        <v>0.18</v>
      </c>
      <c r="C3" s="76"/>
    </row>
    <row r="4" spans="1:3" ht="12.75">
      <c r="A4" t="s">
        <v>27</v>
      </c>
      <c r="B4" s="2">
        <f>B2*B3</f>
        <v>221.4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35.5</v>
      </c>
      <c r="C8" s="80" t="s">
        <v>122</v>
      </c>
    </row>
    <row r="9" spans="1:3" ht="12.75">
      <c r="A9" s="1" t="s">
        <v>24</v>
      </c>
      <c r="B9" s="11">
        <v>16</v>
      </c>
      <c r="C9" s="77" t="s">
        <v>142</v>
      </c>
    </row>
    <row r="10" spans="1:3" ht="12.75">
      <c r="A10" s="1" t="s">
        <v>10</v>
      </c>
      <c r="B10" s="11">
        <v>0</v>
      </c>
      <c r="C10" s="77" t="s">
        <v>150</v>
      </c>
    </row>
    <row r="11" spans="1:3" ht="12.75">
      <c r="A11" s="1" t="s">
        <v>12</v>
      </c>
      <c r="B11" s="11">
        <v>7.1</v>
      </c>
      <c r="C11" s="76"/>
    </row>
    <row r="12" spans="1:3" ht="12.75">
      <c r="A12" s="1" t="s">
        <v>11</v>
      </c>
      <c r="B12" s="11">
        <v>9</v>
      </c>
      <c r="C12" s="76"/>
    </row>
    <row r="13" spans="1:3" ht="12.75">
      <c r="A13" s="1" t="s">
        <v>13</v>
      </c>
      <c r="B13" s="11">
        <v>11.31</v>
      </c>
      <c r="C13" s="76"/>
    </row>
    <row r="14" spans="1:3" ht="12.75">
      <c r="A14" s="1" t="s">
        <v>14</v>
      </c>
      <c r="B14" s="11">
        <v>21.61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9.5</v>
      </c>
      <c r="C16" s="76"/>
    </row>
    <row r="17" spans="1:3" ht="12.75">
      <c r="A17" s="1" t="s">
        <v>17</v>
      </c>
      <c r="B17" s="12">
        <v>2.95</v>
      </c>
      <c r="C17" s="76"/>
    </row>
    <row r="18" spans="1:3" ht="12.75">
      <c r="A18" t="s">
        <v>2</v>
      </c>
      <c r="B18" s="2">
        <f>SUM(B7:B17)</f>
        <v>133.96999999999997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8.41</v>
      </c>
      <c r="C21" s="76"/>
    </row>
    <row r="22" spans="1:3" ht="12.75">
      <c r="A22" s="1" t="s">
        <v>19</v>
      </c>
      <c r="B22" s="7">
        <v>25.52</v>
      </c>
      <c r="C22" s="76"/>
    </row>
    <row r="23" spans="1:3" ht="12.75">
      <c r="A23" s="1" t="s">
        <v>20</v>
      </c>
      <c r="B23" s="7">
        <v>13.99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83.92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217.89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3.5100000000000193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0.10891869918699185</v>
      </c>
      <c r="C32" s="76"/>
    </row>
    <row r="33" spans="1:3" ht="12.75">
      <c r="A33" t="s">
        <v>23</v>
      </c>
      <c r="B33" s="13">
        <f>B25/B2</f>
        <v>0.06822764227642276</v>
      </c>
      <c r="C33" s="76"/>
    </row>
    <row r="34" spans="1:3" ht="12.75">
      <c r="A34" t="s">
        <v>26</v>
      </c>
      <c r="B34" s="13">
        <f>B27/B2</f>
        <v>0.17714634146341462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57421875" style="0" customWidth="1"/>
  </cols>
  <sheetData>
    <row r="1" spans="1:3" ht="12.75">
      <c r="A1" s="5" t="s">
        <v>42</v>
      </c>
      <c r="B1" s="22" t="s">
        <v>0</v>
      </c>
      <c r="C1" s="78" t="s">
        <v>29</v>
      </c>
    </row>
    <row r="2" spans="1:3" ht="12.75">
      <c r="A2" t="s">
        <v>28</v>
      </c>
      <c r="B2" s="9">
        <v>850</v>
      </c>
      <c r="C2" s="76"/>
    </row>
    <row r="3" spans="1:3" ht="12.75">
      <c r="A3" t="s">
        <v>126</v>
      </c>
      <c r="B3" s="10">
        <v>0.27</v>
      </c>
      <c r="C3" s="76"/>
    </row>
    <row r="4" spans="1:3" ht="12.75">
      <c r="A4" t="s">
        <v>27</v>
      </c>
      <c r="B4" s="27">
        <f>B2*B3</f>
        <v>229.50000000000003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21</v>
      </c>
      <c r="C7" s="76"/>
    </row>
    <row r="8" spans="1:3" ht="12.75">
      <c r="A8" s="1" t="s">
        <v>9</v>
      </c>
      <c r="B8" s="11">
        <v>20.2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25.89</v>
      </c>
      <c r="C11" s="76"/>
    </row>
    <row r="12" spans="1:3" ht="12.75">
      <c r="A12" s="1" t="s">
        <v>11</v>
      </c>
      <c r="B12" s="11">
        <v>13</v>
      </c>
      <c r="C12" s="76"/>
    </row>
    <row r="13" spans="1:3" ht="12.75">
      <c r="A13" s="1" t="s">
        <v>13</v>
      </c>
      <c r="B13" s="11">
        <v>9.53</v>
      </c>
      <c r="C13" s="76"/>
    </row>
    <row r="14" spans="1:3" ht="12.75">
      <c r="A14" s="1" t="s">
        <v>14</v>
      </c>
      <c r="B14" s="11">
        <v>17.97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2.61</v>
      </c>
      <c r="C17" s="76"/>
    </row>
    <row r="18" spans="1:3" ht="12.75">
      <c r="A18" t="s">
        <v>2</v>
      </c>
      <c r="B18" s="2">
        <f>SUM(B7:B17)</f>
        <v>118.45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7.86</v>
      </c>
      <c r="C21" s="76"/>
    </row>
    <row r="22" spans="1:3" ht="12.75">
      <c r="A22" s="1" t="s">
        <v>19</v>
      </c>
      <c r="B22" s="7">
        <v>20.14</v>
      </c>
      <c r="C22" s="76"/>
    </row>
    <row r="23" spans="1:3" ht="12.75">
      <c r="A23" s="1" t="s">
        <v>20</v>
      </c>
      <c r="B23" s="7">
        <v>12.32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76.32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194.76999999999998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34.73000000000005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0.1393529411764706</v>
      </c>
      <c r="C32" s="76"/>
    </row>
    <row r="33" spans="1:3" ht="12.75">
      <c r="A33" t="s">
        <v>23</v>
      </c>
      <c r="B33" s="13">
        <f>B25/B2</f>
        <v>0.08978823529411764</v>
      </c>
      <c r="C33" s="76"/>
    </row>
    <row r="34" spans="1:3" ht="12.75">
      <c r="A34" t="s">
        <v>26</v>
      </c>
      <c r="B34" s="13">
        <f>B27/B2</f>
        <v>0.2291411764705882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78</v>
      </c>
      <c r="B1" s="22" t="s">
        <v>0</v>
      </c>
      <c r="C1" s="78" t="s">
        <v>29</v>
      </c>
    </row>
    <row r="2" spans="1:3" ht="12.75">
      <c r="A2" t="s">
        <v>28</v>
      </c>
      <c r="B2" s="9">
        <v>1050</v>
      </c>
      <c r="C2" s="76"/>
    </row>
    <row r="3" spans="1:3" ht="12.75">
      <c r="A3" t="s">
        <v>126</v>
      </c>
      <c r="B3" s="10">
        <v>0.2</v>
      </c>
      <c r="C3" s="76"/>
    </row>
    <row r="4" spans="1:3" ht="12.75">
      <c r="A4" t="s">
        <v>27</v>
      </c>
      <c r="B4" s="2">
        <f>B2*B3</f>
        <v>210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8.1</v>
      </c>
      <c r="C7" s="76"/>
    </row>
    <row r="8" spans="1:3" ht="12.75">
      <c r="A8" s="1" t="s">
        <v>9</v>
      </c>
      <c r="B8" s="11">
        <v>22.1</v>
      </c>
      <c r="C8" s="76"/>
    </row>
    <row r="9" spans="1:3" ht="12.75">
      <c r="A9" s="1" t="s">
        <v>24</v>
      </c>
      <c r="B9" s="11">
        <v>18</v>
      </c>
      <c r="C9" s="77" t="s">
        <v>128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23.6</v>
      </c>
      <c r="C11" s="76"/>
    </row>
    <row r="12" spans="1:3" ht="12.75">
      <c r="A12" s="1" t="s">
        <v>11</v>
      </c>
      <c r="B12" s="11">
        <v>17</v>
      </c>
      <c r="C12" s="76"/>
    </row>
    <row r="13" spans="1:3" ht="12.75">
      <c r="A13" s="1" t="s">
        <v>13</v>
      </c>
      <c r="B13" s="11">
        <v>8.58</v>
      </c>
      <c r="C13" s="76"/>
    </row>
    <row r="14" spans="1:3" ht="12.75">
      <c r="A14" s="1" t="s">
        <v>14</v>
      </c>
      <c r="B14" s="11">
        <v>16.69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2.75</v>
      </c>
      <c r="C17" s="76"/>
    </row>
    <row r="18" spans="1:3" ht="12.75">
      <c r="A18" t="s">
        <v>2</v>
      </c>
      <c r="B18" s="2">
        <f>SUM(B7:B17)</f>
        <v>125.07000000000001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7.39</v>
      </c>
      <c r="C21" s="76"/>
    </row>
    <row r="22" spans="1:3" ht="12.75">
      <c r="A22" s="1" t="s">
        <v>19</v>
      </c>
      <c r="B22" s="7">
        <v>18.25</v>
      </c>
      <c r="C22" s="76"/>
    </row>
    <row r="23" spans="1:3" ht="12.75">
      <c r="A23" s="1" t="s">
        <v>20</v>
      </c>
      <c r="B23" s="7">
        <v>10.35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71.99000000000001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197.06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12.939999999999998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0.11911428571428573</v>
      </c>
      <c r="C32" s="76"/>
    </row>
    <row r="33" spans="1:3" ht="12.75">
      <c r="A33" t="s">
        <v>23</v>
      </c>
      <c r="B33" s="13">
        <f>B25/B2</f>
        <v>0.06856190476190477</v>
      </c>
      <c r="C33" s="76"/>
    </row>
    <row r="34" spans="1:3" ht="12.75">
      <c r="A34" t="s">
        <v>26</v>
      </c>
      <c r="B34" s="13">
        <f>B27/B2</f>
        <v>0.18767619047619047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8" t="s">
        <v>29</v>
      </c>
    </row>
    <row r="2" spans="1:3" ht="12.75">
      <c r="A2" t="s">
        <v>28</v>
      </c>
      <c r="B2" s="28">
        <v>850</v>
      </c>
      <c r="C2" s="76"/>
    </row>
    <row r="3" spans="1:3" ht="12.75">
      <c r="A3" t="s">
        <v>126</v>
      </c>
      <c r="B3" s="10">
        <v>0.221</v>
      </c>
      <c r="C3" s="76"/>
    </row>
    <row r="4" spans="1:3" ht="12.75">
      <c r="A4" t="s">
        <v>27</v>
      </c>
      <c r="B4" s="2">
        <f>B2*B3</f>
        <v>187.85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20</v>
      </c>
      <c r="C7" s="76"/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15.3</v>
      </c>
      <c r="C11" s="76"/>
    </row>
    <row r="12" spans="1:3" ht="12.75">
      <c r="A12" s="1" t="s">
        <v>11</v>
      </c>
      <c r="B12" s="11">
        <v>6.5</v>
      </c>
      <c r="C12" s="77" t="s">
        <v>137</v>
      </c>
    </row>
    <row r="13" spans="1:3" ht="12.75">
      <c r="A13" s="1" t="s">
        <v>13</v>
      </c>
      <c r="B13" s="11">
        <v>9.18</v>
      </c>
      <c r="C13" s="76"/>
    </row>
    <row r="14" spans="1:3" ht="12.75">
      <c r="A14" s="1" t="s">
        <v>14</v>
      </c>
      <c r="B14" s="11">
        <v>17.22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1.5</v>
      </c>
      <c r="C16" s="76"/>
    </row>
    <row r="17" spans="1:3" ht="12.75">
      <c r="A17" s="1" t="s">
        <v>17</v>
      </c>
      <c r="B17" s="12">
        <v>1.97</v>
      </c>
      <c r="C17" s="76"/>
    </row>
    <row r="18" spans="1:3" ht="12.75">
      <c r="A18" t="s">
        <v>2</v>
      </c>
      <c r="B18" s="2">
        <f>SUM(B7:B17)</f>
        <v>89.66999999999999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7.66</v>
      </c>
      <c r="C21" s="76"/>
    </row>
    <row r="22" spans="1:3" ht="12.75">
      <c r="A22" s="1" t="s">
        <v>19</v>
      </c>
      <c r="B22" s="7">
        <v>19.5</v>
      </c>
      <c r="C22" s="76"/>
    </row>
    <row r="23" spans="1:3" ht="12.75">
      <c r="A23" s="1" t="s">
        <v>20</v>
      </c>
      <c r="B23" s="7">
        <v>11.54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74.7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164.37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23.47999999999999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0.10549411764705881</v>
      </c>
      <c r="C32" s="76"/>
    </row>
    <row r="33" spans="1:3" ht="12.75">
      <c r="A33" t="s">
        <v>23</v>
      </c>
      <c r="B33" s="13">
        <f>B25/B2</f>
        <v>0.08788235294117647</v>
      </c>
      <c r="C33" s="76"/>
    </row>
    <row r="34" spans="1:3" ht="12.75">
      <c r="A34" t="s">
        <v>26</v>
      </c>
      <c r="B34" s="13">
        <f>B27/B2</f>
        <v>0.1933764705882353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8" t="s">
        <v>29</v>
      </c>
    </row>
    <row r="2" spans="1:3" ht="12.75">
      <c r="A2" t="s">
        <v>28</v>
      </c>
      <c r="B2" s="9">
        <v>1300</v>
      </c>
      <c r="C2" s="76"/>
    </row>
    <row r="3" spans="1:3" ht="12.75">
      <c r="A3" t="s">
        <v>126</v>
      </c>
      <c r="B3" s="10">
        <v>0.14</v>
      </c>
      <c r="C3" s="76"/>
    </row>
    <row r="4" spans="1:3" ht="12.75">
      <c r="A4" t="s">
        <v>27</v>
      </c>
      <c r="B4" s="2">
        <f>B2*B3</f>
        <v>182.00000000000003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11.25</v>
      </c>
      <c r="C7" s="76"/>
    </row>
    <row r="8" spans="1:3" ht="12.75">
      <c r="A8" s="1" t="s">
        <v>9</v>
      </c>
      <c r="B8" s="11">
        <v>9.6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17.99</v>
      </c>
      <c r="C11" s="76"/>
    </row>
    <row r="12" spans="1:3" ht="12.75">
      <c r="A12" s="1" t="s">
        <v>11</v>
      </c>
      <c r="B12" s="11">
        <v>0</v>
      </c>
      <c r="C12" s="76"/>
    </row>
    <row r="13" spans="1:3" ht="12.75">
      <c r="A13" s="1" t="s">
        <v>13</v>
      </c>
      <c r="B13" s="11">
        <v>9.77</v>
      </c>
      <c r="C13" s="76"/>
    </row>
    <row r="14" spans="1:3" ht="12.75">
      <c r="A14" s="1" t="s">
        <v>14</v>
      </c>
      <c r="B14" s="11">
        <v>17.56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1.67</v>
      </c>
      <c r="C17" s="76"/>
    </row>
    <row r="18" spans="1:3" ht="12.75">
      <c r="A18" t="s">
        <v>2</v>
      </c>
      <c r="B18" s="2">
        <f>SUM(B7:B17)</f>
        <v>76.09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7.84</v>
      </c>
      <c r="C21" s="76"/>
    </row>
    <row r="22" spans="1:3" ht="12.75">
      <c r="A22" s="1" t="s">
        <v>19</v>
      </c>
      <c r="B22" s="7">
        <v>20.12</v>
      </c>
      <c r="C22" s="76"/>
    </row>
    <row r="23" spans="1:3" ht="12.75">
      <c r="A23" s="1" t="s">
        <v>20</v>
      </c>
      <c r="B23" s="7">
        <v>11.89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75.85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151.94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30.06000000000003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13">
        <f>B18/B2</f>
        <v>0.05853076923076923</v>
      </c>
      <c r="C32" s="76"/>
    </row>
    <row r="33" spans="1:3" ht="12.75">
      <c r="A33" t="s">
        <v>23</v>
      </c>
      <c r="B33" s="13">
        <f>B25/B2</f>
        <v>0.05834615384615384</v>
      </c>
      <c r="C33" s="76"/>
    </row>
    <row r="34" spans="1:3" ht="12.75">
      <c r="A34" t="s">
        <v>26</v>
      </c>
      <c r="B34" s="13">
        <f>B27/B2</f>
        <v>0.11687692307692307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152</v>
      </c>
      <c r="B1" s="22" t="s">
        <v>0</v>
      </c>
      <c r="C1" s="78" t="s">
        <v>29</v>
      </c>
    </row>
    <row r="2" spans="1:3" ht="12.75">
      <c r="A2" t="s">
        <v>28</v>
      </c>
      <c r="B2" s="9">
        <v>1400</v>
      </c>
      <c r="C2" s="76"/>
    </row>
    <row r="3" spans="1:3" ht="12.75">
      <c r="A3" t="s">
        <v>126</v>
      </c>
      <c r="B3" s="25">
        <v>0.2</v>
      </c>
      <c r="C3" s="76"/>
    </row>
    <row r="4" spans="1:3" ht="12.75">
      <c r="A4" t="s">
        <v>27</v>
      </c>
      <c r="B4" s="2">
        <f>B2*B3</f>
        <v>280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</v>
      </c>
      <c r="C7" s="77"/>
    </row>
    <row r="8" spans="1:3" ht="12.75">
      <c r="A8" s="1" t="s">
        <v>9</v>
      </c>
      <c r="B8" s="11">
        <v>36.3</v>
      </c>
      <c r="C8" s="76"/>
    </row>
    <row r="9" spans="1:3" ht="12.75">
      <c r="A9" s="1" t="s">
        <v>24</v>
      </c>
      <c r="B9" s="11">
        <v>36</v>
      </c>
      <c r="C9" s="77" t="s">
        <v>125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16.81</v>
      </c>
      <c r="C11" s="76"/>
    </row>
    <row r="12" spans="1:3" ht="12.75">
      <c r="A12" s="1" t="s">
        <v>11</v>
      </c>
      <c r="B12" s="11">
        <v>9.5</v>
      </c>
      <c r="C12" s="76"/>
    </row>
    <row r="13" spans="1:3" ht="12.75">
      <c r="A13" s="1" t="s">
        <v>13</v>
      </c>
      <c r="B13" s="11">
        <v>11.73</v>
      </c>
      <c r="C13" s="76"/>
    </row>
    <row r="14" spans="1:3" ht="12.75">
      <c r="A14" s="1" t="s">
        <v>14</v>
      </c>
      <c r="B14" s="11">
        <v>22.53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8.5</v>
      </c>
      <c r="C16" s="76"/>
    </row>
    <row r="17" spans="1:3" ht="12.75">
      <c r="A17" s="1" t="s">
        <v>17</v>
      </c>
      <c r="B17" s="12">
        <v>4.44</v>
      </c>
      <c r="C17" s="76"/>
    </row>
    <row r="18" spans="1:3" ht="12.75">
      <c r="A18" t="s">
        <v>2</v>
      </c>
      <c r="B18" s="2">
        <f>SUM(B7:B17)</f>
        <v>201.81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8.62</v>
      </c>
      <c r="C21" s="76"/>
    </row>
    <row r="22" spans="1:3" ht="12.75">
      <c r="A22" s="1" t="s">
        <v>19</v>
      </c>
      <c r="B22" s="7">
        <v>26.33</v>
      </c>
      <c r="C22" s="76"/>
    </row>
    <row r="23" spans="1:3" ht="12.75">
      <c r="A23" s="1" t="s">
        <v>20</v>
      </c>
      <c r="B23" s="7">
        <v>14.57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85.52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287.33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-7.329999999999984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0.14415</v>
      </c>
      <c r="C32" s="76"/>
    </row>
    <row r="33" spans="1:3" ht="12.75">
      <c r="A33" t="s">
        <v>23</v>
      </c>
      <c r="B33" s="13">
        <f>B25/B2</f>
        <v>0.061085714285714285</v>
      </c>
      <c r="C33" s="76"/>
    </row>
    <row r="34" spans="1:3" ht="12.75">
      <c r="A34" t="s">
        <v>26</v>
      </c>
      <c r="B34" s="13">
        <f>B27/B2</f>
        <v>0.20523571428571427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8" t="s">
        <v>29</v>
      </c>
    </row>
    <row r="2" spans="1:3" ht="12.75">
      <c r="A2" t="s">
        <v>28</v>
      </c>
      <c r="B2" s="9">
        <v>42</v>
      </c>
      <c r="C2" s="76"/>
    </row>
    <row r="3" spans="1:3" ht="12.75">
      <c r="A3" t="s">
        <v>126</v>
      </c>
      <c r="B3" s="10">
        <v>4.74</v>
      </c>
      <c r="C3" s="76"/>
    </row>
    <row r="4" spans="1:3" ht="12.75">
      <c r="A4" t="s">
        <v>27</v>
      </c>
      <c r="B4" s="2">
        <f>B2*B3</f>
        <v>199.08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</v>
      </c>
      <c r="C7" s="76"/>
    </row>
    <row r="8" spans="1:3" ht="12.75">
      <c r="A8" s="1" t="s">
        <v>9</v>
      </c>
      <c r="B8" s="11">
        <v>23</v>
      </c>
      <c r="C8" s="76"/>
    </row>
    <row r="9" spans="1:3" ht="12.75">
      <c r="A9" s="1" t="s">
        <v>24</v>
      </c>
      <c r="B9" s="11">
        <v>9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54.94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9.13</v>
      </c>
      <c r="C13" s="76"/>
    </row>
    <row r="14" spans="1:3" ht="12.75">
      <c r="A14" s="1" t="s">
        <v>14</v>
      </c>
      <c r="B14" s="11">
        <v>16.46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3.04</v>
      </c>
      <c r="C17" s="76"/>
    </row>
    <row r="18" spans="1:3" ht="12.75">
      <c r="A18" t="s">
        <v>2</v>
      </c>
      <c r="B18" s="2">
        <f>SUM(B7:B17)</f>
        <v>138.32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7.48</v>
      </c>
      <c r="C21" s="76"/>
    </row>
    <row r="22" spans="1:3" ht="12.75">
      <c r="A22" s="1" t="s">
        <v>19</v>
      </c>
      <c r="B22" s="7">
        <v>18.41</v>
      </c>
      <c r="C22" s="76"/>
    </row>
    <row r="23" spans="1:3" ht="12.75">
      <c r="A23" s="1" t="s">
        <v>20</v>
      </c>
      <c r="B23" s="7">
        <v>10.14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72.03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210.35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-11.269999999999982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3.293333333333333</v>
      </c>
      <c r="C32" s="76"/>
    </row>
    <row r="33" spans="1:3" ht="12.75">
      <c r="A33" t="s">
        <v>23</v>
      </c>
      <c r="B33" s="2">
        <f>B25/B2</f>
        <v>1.715</v>
      </c>
      <c r="C33" s="76"/>
    </row>
    <row r="34" spans="1:3" ht="12.75">
      <c r="A34" t="s">
        <v>26</v>
      </c>
      <c r="B34" s="2">
        <f>B27/B2</f>
        <v>5.008333333333333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49"/>
      <c r="B1" s="50" t="s">
        <v>145</v>
      </c>
      <c r="C1" s="50" t="s">
        <v>115</v>
      </c>
      <c r="D1" s="50" t="s">
        <v>114</v>
      </c>
      <c r="E1" s="51" t="s">
        <v>70</v>
      </c>
      <c r="F1" s="50" t="s">
        <v>65</v>
      </c>
      <c r="G1" s="50" t="s">
        <v>65</v>
      </c>
      <c r="H1" s="52" t="s">
        <v>65</v>
      </c>
    </row>
    <row r="2" spans="1:8" ht="12.75">
      <c r="A2" s="53" t="s">
        <v>62</v>
      </c>
      <c r="B2" s="15" t="s">
        <v>146</v>
      </c>
      <c r="C2" s="15" t="s">
        <v>146</v>
      </c>
      <c r="D2" s="45" t="s">
        <v>115</v>
      </c>
      <c r="E2" s="48" t="s">
        <v>71</v>
      </c>
      <c r="F2" s="15" t="s">
        <v>63</v>
      </c>
      <c r="G2" s="15" t="s">
        <v>147</v>
      </c>
      <c r="H2" s="54" t="s">
        <v>64</v>
      </c>
    </row>
    <row r="3" spans="1:8" ht="12.75">
      <c r="A3" s="55" t="s">
        <v>48</v>
      </c>
      <c r="B3" s="46">
        <f>HRSW!B4</f>
        <v>217.23000000000002</v>
      </c>
      <c r="C3" s="46">
        <f>HRSW!B18</f>
        <v>140.58</v>
      </c>
      <c r="D3" s="16">
        <f>B3-C3</f>
        <v>76.65</v>
      </c>
      <c r="E3" s="18">
        <v>1500</v>
      </c>
      <c r="F3" s="19">
        <f aca="true" t="shared" si="0" ref="F3:F20">B3*E3</f>
        <v>325845</v>
      </c>
      <c r="G3" s="19">
        <f aca="true" t="shared" si="1" ref="G3:G20">E3*C3</f>
        <v>210870.00000000003</v>
      </c>
      <c r="H3" s="34">
        <f>F3-G3</f>
        <v>114974.99999999997</v>
      </c>
    </row>
    <row r="4" spans="1:8" ht="12.75">
      <c r="A4" s="55" t="s">
        <v>49</v>
      </c>
      <c r="B4" s="46">
        <f>Durum!B4</f>
        <v>219.45</v>
      </c>
      <c r="C4" s="46">
        <f>Durum!B18</f>
        <v>139.93</v>
      </c>
      <c r="D4" s="16">
        <f aca="true" t="shared" si="2" ref="D4:D20">B4-C4</f>
        <v>79.51999999999998</v>
      </c>
      <c r="E4" s="18">
        <v>400</v>
      </c>
      <c r="F4" s="19">
        <f t="shared" si="0"/>
        <v>87780</v>
      </c>
      <c r="G4" s="19">
        <f t="shared" si="1"/>
        <v>55972</v>
      </c>
      <c r="H4" s="34">
        <f aca="true" t="shared" si="3" ref="H4:H19">F4-G4</f>
        <v>31808</v>
      </c>
    </row>
    <row r="5" spans="1:8" ht="12.75">
      <c r="A5" s="55" t="s">
        <v>50</v>
      </c>
      <c r="B5" s="46">
        <f>Barley!B4</f>
        <v>304.8</v>
      </c>
      <c r="C5" s="46">
        <f>Barley!B18</f>
        <v>134.04999999999998</v>
      </c>
      <c r="D5" s="16">
        <f t="shared" si="2"/>
        <v>170.75000000000003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5" t="s">
        <v>25</v>
      </c>
      <c r="B6" s="46">
        <f>Corn!B4</f>
        <v>361</v>
      </c>
      <c r="C6" s="46">
        <f>Corn!B18</f>
        <v>220.41</v>
      </c>
      <c r="D6" s="16">
        <f t="shared" si="2"/>
        <v>140.59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5" t="s">
        <v>133</v>
      </c>
      <c r="B7" s="46">
        <f>Soy!B4</f>
        <v>262.59999999999997</v>
      </c>
      <c r="C7" s="46">
        <f>Soy!B18</f>
        <v>133.58</v>
      </c>
      <c r="D7" s="16">
        <f>B7-C7</f>
        <v>129.01999999999995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5" t="s">
        <v>51</v>
      </c>
      <c r="B8" s="46">
        <f>Oil_SF!B4</f>
        <v>303.8</v>
      </c>
      <c r="C8" s="46">
        <f>Oil_SF!B18</f>
        <v>172.27</v>
      </c>
      <c r="D8" s="16">
        <f t="shared" si="2"/>
        <v>131.53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5" t="s">
        <v>52</v>
      </c>
      <c r="B9" s="46">
        <f>Canola!B4</f>
        <v>353.35</v>
      </c>
      <c r="C9" s="46">
        <f>Canola!B18</f>
        <v>207.20999999999998</v>
      </c>
      <c r="D9" s="16">
        <f t="shared" si="2"/>
        <v>146.14000000000004</v>
      </c>
      <c r="E9" s="18">
        <v>500</v>
      </c>
      <c r="F9" s="19">
        <f t="shared" si="0"/>
        <v>176675</v>
      </c>
      <c r="G9" s="19">
        <f t="shared" si="1"/>
        <v>103604.99999999999</v>
      </c>
      <c r="H9" s="34">
        <f t="shared" si="3"/>
        <v>73070.00000000001</v>
      </c>
    </row>
    <row r="10" spans="1:8" ht="12.75">
      <c r="A10" s="55" t="s">
        <v>53</v>
      </c>
      <c r="B10" s="46">
        <f>Flax!B4</f>
        <v>219.87</v>
      </c>
      <c r="C10" s="46">
        <f>Flax!B18</f>
        <v>115.58</v>
      </c>
      <c r="D10" s="16">
        <f t="shared" si="2"/>
        <v>104.29</v>
      </c>
      <c r="E10" s="18">
        <v>400</v>
      </c>
      <c r="F10" s="19">
        <f t="shared" si="0"/>
        <v>87948</v>
      </c>
      <c r="G10" s="19">
        <f t="shared" si="1"/>
        <v>46232</v>
      </c>
      <c r="H10" s="34">
        <f t="shared" si="3"/>
        <v>41716</v>
      </c>
    </row>
    <row r="11" spans="1:8" ht="12.75">
      <c r="A11" s="55" t="s">
        <v>56</v>
      </c>
      <c r="B11" s="46">
        <f>Peas!B4</f>
        <v>213.84</v>
      </c>
      <c r="C11" s="46">
        <f>Peas!B18</f>
        <v>146.23000000000002</v>
      </c>
      <c r="D11" s="16">
        <f t="shared" si="2"/>
        <v>67.60999999999999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5" t="s">
        <v>57</v>
      </c>
      <c r="B12" s="46">
        <f>Oats!B4</f>
        <v>186.02</v>
      </c>
      <c r="C12" s="46">
        <f>Oats!B18</f>
        <v>125.56</v>
      </c>
      <c r="D12" s="16">
        <f t="shared" si="2"/>
        <v>60.46000000000001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5" t="s">
        <v>58</v>
      </c>
      <c r="B13" s="46">
        <f>Lentil!B4</f>
        <v>221.4</v>
      </c>
      <c r="C13" s="46">
        <f>Lentil!B18</f>
        <v>133.96999999999997</v>
      </c>
      <c r="D13" s="16">
        <f t="shared" si="2"/>
        <v>87.43000000000004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5" t="s">
        <v>54</v>
      </c>
      <c r="B14" s="46">
        <f>Mustard!B4</f>
        <v>229.50000000000003</v>
      </c>
      <c r="C14" s="46">
        <f>Mustard!B18</f>
        <v>118.45</v>
      </c>
      <c r="D14" s="16">
        <f t="shared" si="2"/>
        <v>111.05000000000003</v>
      </c>
      <c r="E14" s="18">
        <v>0</v>
      </c>
      <c r="F14" s="19">
        <f t="shared" si="0"/>
        <v>0</v>
      </c>
      <c r="G14" s="19">
        <f t="shared" si="1"/>
        <v>0</v>
      </c>
      <c r="H14" s="34">
        <f t="shared" si="3"/>
        <v>0</v>
      </c>
    </row>
    <row r="15" spans="1:8" ht="12.75">
      <c r="A15" s="56" t="s">
        <v>79</v>
      </c>
      <c r="B15" s="46">
        <f>Saffl!B4</f>
        <v>210</v>
      </c>
      <c r="C15" s="46">
        <f>Saffl!B18</f>
        <v>125.07000000000001</v>
      </c>
      <c r="D15" s="16">
        <f t="shared" si="2"/>
        <v>84.92999999999999</v>
      </c>
      <c r="E15" s="18">
        <v>0</v>
      </c>
      <c r="F15" s="19">
        <f t="shared" si="0"/>
        <v>0</v>
      </c>
      <c r="G15" s="19">
        <f t="shared" si="1"/>
        <v>0</v>
      </c>
      <c r="H15" s="34">
        <f>F15-G15</f>
        <v>0</v>
      </c>
    </row>
    <row r="16" spans="1:8" ht="12.75">
      <c r="A16" s="55" t="s">
        <v>55</v>
      </c>
      <c r="B16" s="46">
        <f>Buckwht!B4</f>
        <v>187.85</v>
      </c>
      <c r="C16" s="46">
        <f>Buckwht!B18</f>
        <v>89.66999999999999</v>
      </c>
      <c r="D16" s="16">
        <f t="shared" si="2"/>
        <v>98.18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5" t="s">
        <v>59</v>
      </c>
      <c r="B17" s="46">
        <f>Millet!B4</f>
        <v>182.00000000000003</v>
      </c>
      <c r="C17" s="46">
        <f>Millet!B18</f>
        <v>76.09</v>
      </c>
      <c r="D17" s="16">
        <f t="shared" si="2"/>
        <v>105.91000000000003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5" t="s">
        <v>60</v>
      </c>
      <c r="B18" s="46">
        <f>HRWW!B4</f>
        <v>199.08</v>
      </c>
      <c r="C18" s="46">
        <f>HRWW!B18</f>
        <v>138.32</v>
      </c>
      <c r="D18" s="16">
        <f t="shared" si="2"/>
        <v>60.76000000000002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5" t="s">
        <v>61</v>
      </c>
      <c r="B19" s="46">
        <f>Rye!B4</f>
        <v>151.6</v>
      </c>
      <c r="C19" s="46">
        <f>Rye!B18</f>
        <v>110.95</v>
      </c>
      <c r="D19" s="16">
        <f t="shared" si="2"/>
        <v>40.64999999999999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81" t="s">
        <v>153</v>
      </c>
      <c r="B20" s="46">
        <f>Chickpea!B4</f>
        <v>280</v>
      </c>
      <c r="C20" s="46">
        <f>Chickpea!B18</f>
        <v>201.81</v>
      </c>
      <c r="D20" s="16">
        <f t="shared" si="2"/>
        <v>78.19</v>
      </c>
      <c r="E20" s="18">
        <v>0</v>
      </c>
      <c r="F20" s="19">
        <f t="shared" si="0"/>
        <v>0</v>
      </c>
      <c r="G20" s="19">
        <f t="shared" si="1"/>
        <v>0</v>
      </c>
      <c r="H20" s="34">
        <f>F20-G20</f>
        <v>0</v>
      </c>
    </row>
    <row r="21" spans="1:8" ht="12.75">
      <c r="A21" s="37" t="s">
        <v>74</v>
      </c>
      <c r="B21" s="14"/>
      <c r="C21" s="26"/>
      <c r="D21" s="14"/>
      <c r="E21" s="20">
        <f>SUM(E3:E20)</f>
        <v>2800</v>
      </c>
      <c r="F21" s="20">
        <f>SUM(F3:F20)</f>
        <v>678248</v>
      </c>
      <c r="G21" s="20">
        <f>SUM(G3:G20)</f>
        <v>416679</v>
      </c>
      <c r="H21" s="38">
        <f>SUM(H3:H20)</f>
        <v>261569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6" t="s">
        <v>47</v>
      </c>
      <c r="D23" s="86"/>
      <c r="E23" s="86"/>
      <c r="F23" s="3"/>
      <c r="G23" s="3"/>
      <c r="H23" s="3"/>
    </row>
    <row r="24" spans="1:8" ht="12.75">
      <c r="A24" s="57" t="s">
        <v>72</v>
      </c>
      <c r="B24" s="58"/>
      <c r="C24" s="58"/>
      <c r="D24" s="59"/>
      <c r="E24" s="58" t="s">
        <v>73</v>
      </c>
      <c r="F24" s="58"/>
      <c r="G24" s="58"/>
      <c r="H24" s="60"/>
    </row>
    <row r="25" spans="1:8" ht="12.75">
      <c r="A25" s="55" t="s">
        <v>27</v>
      </c>
      <c r="B25" s="4"/>
      <c r="C25" s="19">
        <f>F21</f>
        <v>678248</v>
      </c>
      <c r="D25" s="4"/>
      <c r="E25" s="4" t="s">
        <v>67</v>
      </c>
      <c r="F25" s="4"/>
      <c r="G25" s="61">
        <f>G21</f>
        <v>416679</v>
      </c>
      <c r="H25" s="62"/>
    </row>
    <row r="26" spans="1:8" ht="12.75">
      <c r="A26" s="87" t="s">
        <v>141</v>
      </c>
      <c r="B26" s="88"/>
      <c r="C26" s="67">
        <v>0</v>
      </c>
      <c r="D26" s="68" t="s">
        <v>69</v>
      </c>
      <c r="E26" s="88" t="s">
        <v>116</v>
      </c>
      <c r="F26" s="88"/>
      <c r="G26" s="67">
        <v>51300</v>
      </c>
      <c r="H26" s="69" t="s">
        <v>69</v>
      </c>
    </row>
    <row r="27" spans="1:11" ht="12.75">
      <c r="A27" s="89"/>
      <c r="B27" s="85"/>
      <c r="C27" s="67">
        <v>0</v>
      </c>
      <c r="D27" s="4"/>
      <c r="E27" s="88" t="s">
        <v>66</v>
      </c>
      <c r="F27" s="88"/>
      <c r="G27" s="67">
        <v>100800</v>
      </c>
      <c r="H27" s="64"/>
      <c r="K27" s="70"/>
    </row>
    <row r="28" spans="1:8" ht="12.75">
      <c r="A28" s="89"/>
      <c r="B28" s="85"/>
      <c r="C28" s="67">
        <v>0</v>
      </c>
      <c r="D28" s="4"/>
      <c r="E28" s="88" t="s">
        <v>117</v>
      </c>
      <c r="F28" s="88"/>
      <c r="G28" s="67">
        <v>0</v>
      </c>
      <c r="H28" s="64"/>
    </row>
    <row r="29" spans="1:8" ht="12.75">
      <c r="A29" s="89"/>
      <c r="B29" s="85"/>
      <c r="C29" s="67">
        <v>0</v>
      </c>
      <c r="D29" s="4"/>
      <c r="E29" s="88" t="s">
        <v>68</v>
      </c>
      <c r="F29" s="88"/>
      <c r="G29" s="67">
        <v>0</v>
      </c>
      <c r="H29" s="64"/>
    </row>
    <row r="30" spans="1:8" ht="12.75">
      <c r="A30" s="89"/>
      <c r="B30" s="85"/>
      <c r="C30" s="67">
        <v>0</v>
      </c>
      <c r="D30" s="4"/>
      <c r="E30" s="85" t="s">
        <v>140</v>
      </c>
      <c r="F30" s="85"/>
      <c r="G30" s="67">
        <v>0</v>
      </c>
      <c r="H30" s="64"/>
    </row>
    <row r="31" spans="1:8" ht="12.75">
      <c r="A31" s="89"/>
      <c r="B31" s="85"/>
      <c r="C31" s="67">
        <v>0</v>
      </c>
      <c r="D31" s="4"/>
      <c r="E31" s="85"/>
      <c r="F31" s="85"/>
      <c r="G31" s="67">
        <v>0</v>
      </c>
      <c r="H31" s="64"/>
    </row>
    <row r="32" spans="1:8" ht="12.75">
      <c r="A32" s="89" t="s">
        <v>76</v>
      </c>
      <c r="B32" s="85"/>
      <c r="C32" s="71">
        <v>0</v>
      </c>
      <c r="D32" s="63"/>
      <c r="E32" s="85" t="s">
        <v>75</v>
      </c>
      <c r="F32" s="85"/>
      <c r="G32" s="71">
        <v>14300</v>
      </c>
      <c r="H32" s="64"/>
    </row>
    <row r="33" spans="1:8" ht="12.75">
      <c r="A33" s="55" t="s">
        <v>65</v>
      </c>
      <c r="B33" s="4"/>
      <c r="C33" s="19">
        <f>SUM(C25:C32)</f>
        <v>678248</v>
      </c>
      <c r="D33" s="4"/>
      <c r="E33" s="4" t="s">
        <v>65</v>
      </c>
      <c r="F33" s="4"/>
      <c r="G33" s="32">
        <f>SUM(G25:G32)</f>
        <v>583079</v>
      </c>
      <c r="H33" s="62"/>
    </row>
    <row r="34" spans="1:8" ht="12.75">
      <c r="A34" s="65" t="s">
        <v>118</v>
      </c>
      <c r="B34" s="3"/>
      <c r="C34" s="3"/>
      <c r="D34" s="3"/>
      <c r="E34" s="3"/>
      <c r="F34" s="3"/>
      <c r="G34" s="72">
        <f>C33-G33</f>
        <v>95169</v>
      </c>
      <c r="H34" s="66"/>
    </row>
    <row r="35" ht="12.75">
      <c r="G35" s="6"/>
    </row>
    <row r="36" spans="1:8" ht="12.75">
      <c r="A36" s="75" t="s">
        <v>123</v>
      </c>
      <c r="B36" s="90"/>
      <c r="C36" s="90"/>
      <c r="D36" s="90"/>
      <c r="E36" s="90"/>
      <c r="F36" s="73" t="s">
        <v>120</v>
      </c>
      <c r="G36" s="91"/>
      <c r="H36" s="91"/>
    </row>
    <row r="37" spans="3:6" ht="12.75">
      <c r="C37" s="74"/>
      <c r="D37" s="74"/>
      <c r="E37" s="74"/>
      <c r="F37" s="74"/>
    </row>
    <row r="38" spans="1:12" ht="12.75">
      <c r="A38" t="s">
        <v>29</v>
      </c>
      <c r="B38" s="92" t="s">
        <v>121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 ht="12.7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1" ht="12.75">
      <c r="A41" t="s">
        <v>93</v>
      </c>
    </row>
    <row r="42" spans="1:12" ht="12.75">
      <c r="A42" s="29" t="s">
        <v>80</v>
      </c>
      <c r="B42" s="30" t="s">
        <v>81</v>
      </c>
      <c r="C42" s="30" t="s">
        <v>82</v>
      </c>
      <c r="D42" s="30" t="s">
        <v>83</v>
      </c>
      <c r="E42" s="30" t="s">
        <v>84</v>
      </c>
      <c r="F42" s="30" t="s">
        <v>85</v>
      </c>
      <c r="G42" s="30" t="s">
        <v>86</v>
      </c>
      <c r="H42" s="30" t="s">
        <v>87</v>
      </c>
      <c r="I42" s="30" t="s">
        <v>88</v>
      </c>
      <c r="J42" s="30" t="s">
        <v>89</v>
      </c>
      <c r="K42" s="30" t="s">
        <v>90</v>
      </c>
      <c r="L42" s="31" t="s">
        <v>91</v>
      </c>
    </row>
    <row r="43" spans="1:12" ht="12.75">
      <c r="A43" s="55" t="s">
        <v>48</v>
      </c>
      <c r="B43" s="32">
        <f>$E3*HRSW!$B7</f>
        <v>25875</v>
      </c>
      <c r="C43" s="32">
        <f>$E3*HRSW!$B8</f>
        <v>38700</v>
      </c>
      <c r="D43" s="32">
        <f>$E3*HRSW!$B9</f>
        <v>7500</v>
      </c>
      <c r="E43" s="32">
        <f>$E3*HRSW!$B10</f>
        <v>0</v>
      </c>
      <c r="F43" s="32">
        <f>$E3*HRSW!$B11</f>
        <v>75270</v>
      </c>
      <c r="G43" s="32">
        <f>$E3*HRSW!$B12</f>
        <v>8250</v>
      </c>
      <c r="H43" s="32">
        <f>$E3*HRSW!$B13</f>
        <v>13725</v>
      </c>
      <c r="I43" s="32">
        <f>$E3*HRSW!$B14</f>
        <v>24540</v>
      </c>
      <c r="J43" s="32">
        <f>$E3*HRSW!$B15</f>
        <v>0</v>
      </c>
      <c r="K43" s="32">
        <f>$E3*HRSW!$B16</f>
        <v>12375</v>
      </c>
      <c r="L43" s="33">
        <f>$E3*HRSW!$B17</f>
        <v>4635</v>
      </c>
    </row>
    <row r="44" spans="1:12" ht="12.75">
      <c r="A44" s="55" t="s">
        <v>49</v>
      </c>
      <c r="B44" s="19">
        <f>$E4*Durum!$B7</f>
        <v>9100</v>
      </c>
      <c r="C44" s="19">
        <f>$E4*Durum!$B8</f>
        <v>10320</v>
      </c>
      <c r="D44" s="19">
        <f>$E4*Durum!$B9</f>
        <v>2000</v>
      </c>
      <c r="E44" s="19">
        <f>$E4*Durum!$B10</f>
        <v>0</v>
      </c>
      <c r="F44" s="19">
        <f>$E4*Durum!$B11</f>
        <v>17532</v>
      </c>
      <c r="G44" s="19">
        <f>$E4*Durum!$B12</f>
        <v>2400</v>
      </c>
      <c r="H44" s="19">
        <f>$E4*Durum!$B13</f>
        <v>3592</v>
      </c>
      <c r="I44" s="19">
        <f>$E4*Durum!$B14</f>
        <v>6495.999999999999</v>
      </c>
      <c r="J44" s="19">
        <f>$E4*Durum!$B15</f>
        <v>0</v>
      </c>
      <c r="K44" s="19">
        <f>$E4*Durum!$B16</f>
        <v>3300</v>
      </c>
      <c r="L44" s="34">
        <f>$E4*Durum!$B17</f>
        <v>1232</v>
      </c>
    </row>
    <row r="45" spans="1:12" ht="12.75">
      <c r="A45" s="55" t="s">
        <v>50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34">
        <f>$E5*Barley!$B17</f>
        <v>0</v>
      </c>
    </row>
    <row r="46" spans="1:12" ht="12.75">
      <c r="A46" s="55" t="s">
        <v>25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34">
        <f>$E6*Corn!$B17</f>
        <v>0</v>
      </c>
    </row>
    <row r="47" spans="1:12" ht="12.75">
      <c r="A47" s="55" t="s">
        <v>133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5" t="s">
        <v>51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5" t="s">
        <v>52</v>
      </c>
      <c r="B49" s="19">
        <f>$E9*Canola!$B7</f>
        <v>28250</v>
      </c>
      <c r="C49" s="19">
        <f>$E9*Canola!$B8</f>
        <v>11550</v>
      </c>
      <c r="D49" s="19">
        <f>$E9*Canola!$B9</f>
        <v>0</v>
      </c>
      <c r="E49" s="19">
        <f>$E9*Canola!$B10</f>
        <v>0</v>
      </c>
      <c r="F49" s="19">
        <f>$E9*Canola!$B11</f>
        <v>38560</v>
      </c>
      <c r="G49" s="19">
        <f>$E9*Canola!$B12</f>
        <v>5000</v>
      </c>
      <c r="H49" s="19">
        <f>$E9*Canola!$B13</f>
        <v>4975</v>
      </c>
      <c r="I49" s="19">
        <f>$E9*Canola!$B14</f>
        <v>8860</v>
      </c>
      <c r="J49" s="19">
        <f>$E9*Canola!$B15</f>
        <v>0</v>
      </c>
      <c r="K49" s="19">
        <f>$E9*Canola!$B16</f>
        <v>4130</v>
      </c>
      <c r="L49" s="34">
        <f>$E9*Canola!$B17</f>
        <v>2280</v>
      </c>
    </row>
    <row r="50" spans="1:12" ht="12.75">
      <c r="A50" s="55" t="s">
        <v>53</v>
      </c>
      <c r="B50" s="19">
        <f>$E10*Flax!$B7</f>
        <v>5920</v>
      </c>
      <c r="C50" s="19">
        <f>$E10*Flax!$B8</f>
        <v>11680</v>
      </c>
      <c r="D50" s="19">
        <f>$E10*Flax!$B9</f>
        <v>0</v>
      </c>
      <c r="E50" s="19">
        <f>$E10*Flax!$B10</f>
        <v>0</v>
      </c>
      <c r="F50" s="19">
        <f>$E10*Flax!$B11</f>
        <v>10988</v>
      </c>
      <c r="G50" s="19">
        <f>$E10*Flax!$B12</f>
        <v>4800</v>
      </c>
      <c r="H50" s="19">
        <f>$E10*Flax!$B13</f>
        <v>3856</v>
      </c>
      <c r="I50" s="19">
        <f>$E10*Flax!$B14</f>
        <v>7372</v>
      </c>
      <c r="J50" s="19">
        <f>$E10*Flax!$B15</f>
        <v>0</v>
      </c>
      <c r="K50" s="19">
        <f>$E10*Flax!$B16</f>
        <v>600</v>
      </c>
      <c r="L50" s="34">
        <f>$E10*Flax!$B17</f>
        <v>1016</v>
      </c>
    </row>
    <row r="51" spans="1:12" ht="12.75">
      <c r="A51" s="55" t="s">
        <v>56</v>
      </c>
      <c r="B51" s="19">
        <f>$E11*Peas!$B7</f>
        <v>0</v>
      </c>
      <c r="C51" s="19">
        <f>$E11*Peas!$B8</f>
        <v>0</v>
      </c>
      <c r="D51" s="19">
        <f>$E11*Peas!$B9</f>
        <v>0</v>
      </c>
      <c r="E51" s="19">
        <f>$E11*Peas!$B10</f>
        <v>0</v>
      </c>
      <c r="F51" s="19">
        <f>$E11*Peas!$B11</f>
        <v>0</v>
      </c>
      <c r="G51" s="19">
        <f>$E11*Peas!$B12</f>
        <v>0</v>
      </c>
      <c r="H51" s="19">
        <f>$E11*Peas!$B13</f>
        <v>0</v>
      </c>
      <c r="I51" s="19">
        <f>$E11*Peas!$B14</f>
        <v>0</v>
      </c>
      <c r="J51" s="19">
        <f>$E11*Peas!$B15</f>
        <v>0</v>
      </c>
      <c r="K51" s="19">
        <f>$E11*Peas!$B16</f>
        <v>0</v>
      </c>
      <c r="L51" s="34">
        <f>$E11*Peas!$B17</f>
        <v>0</v>
      </c>
    </row>
    <row r="52" spans="1:12" ht="12.75">
      <c r="A52" s="55" t="s">
        <v>57</v>
      </c>
      <c r="B52" s="19">
        <f>$E12*Oats!$B7</f>
        <v>0</v>
      </c>
      <c r="C52" s="19">
        <f>$E12*Oats!$B8</f>
        <v>0</v>
      </c>
      <c r="D52" s="19">
        <f>$E12*Oats!$B9</f>
        <v>0</v>
      </c>
      <c r="E52" s="19">
        <f>$E12*Oats!$B10</f>
        <v>0</v>
      </c>
      <c r="F52" s="19">
        <f>$E12*Oats!$B11</f>
        <v>0</v>
      </c>
      <c r="G52" s="19">
        <f>$E12*Oats!$B12</f>
        <v>0</v>
      </c>
      <c r="H52" s="19">
        <f>$E12*Oats!$B13</f>
        <v>0</v>
      </c>
      <c r="I52" s="19">
        <f>$E12*Oats!$B14</f>
        <v>0</v>
      </c>
      <c r="J52" s="19">
        <f>$E12*Oats!$B15</f>
        <v>0</v>
      </c>
      <c r="K52" s="19">
        <f>$E12*Oats!$B16</f>
        <v>0</v>
      </c>
      <c r="L52" s="34">
        <f>$E12*Oats!$B17</f>
        <v>0</v>
      </c>
    </row>
    <row r="53" spans="1:12" ht="12.75">
      <c r="A53" s="55" t="s">
        <v>58</v>
      </c>
      <c r="B53" s="19">
        <f>$E13*Lentil!$B7</f>
        <v>0</v>
      </c>
      <c r="C53" s="19">
        <f>$E13*Lentil!$B8</f>
        <v>0</v>
      </c>
      <c r="D53" s="19">
        <f>$E13*Lentil!$B9</f>
        <v>0</v>
      </c>
      <c r="E53" s="19">
        <f>$E13*Lentil!$B10</f>
        <v>0</v>
      </c>
      <c r="F53" s="19">
        <f>$E13*Lentil!$B11</f>
        <v>0</v>
      </c>
      <c r="G53" s="19">
        <f>$E13*Lentil!$B12</f>
        <v>0</v>
      </c>
      <c r="H53" s="19">
        <f>$E13*Lentil!$B13</f>
        <v>0</v>
      </c>
      <c r="I53" s="19">
        <f>$E13*Lentil!$B14</f>
        <v>0</v>
      </c>
      <c r="J53" s="19">
        <f>$E13*Lentil!$B15</f>
        <v>0</v>
      </c>
      <c r="K53" s="19">
        <f>$E13*Lentil!$B16</f>
        <v>0</v>
      </c>
      <c r="L53" s="34">
        <f>$E13*Lentil!$B17</f>
        <v>0</v>
      </c>
    </row>
    <row r="54" spans="1:12" ht="12.75">
      <c r="A54" s="55" t="s">
        <v>54</v>
      </c>
      <c r="B54" s="19">
        <f>$E14*Mustard!$B7</f>
        <v>0</v>
      </c>
      <c r="C54" s="19">
        <f>$E14*Mustard!$B8</f>
        <v>0</v>
      </c>
      <c r="D54" s="19">
        <f>$E14*Mustard!$B9</f>
        <v>0</v>
      </c>
      <c r="E54" s="19">
        <f>$E14*Mustard!$B10</f>
        <v>0</v>
      </c>
      <c r="F54" s="19">
        <f>$E14*Mustard!$B11</f>
        <v>0</v>
      </c>
      <c r="G54" s="19">
        <f>$E14*Mustard!$B12</f>
        <v>0</v>
      </c>
      <c r="H54" s="19">
        <f>$E14*Mustard!$B13</f>
        <v>0</v>
      </c>
      <c r="I54" s="19">
        <f>$E14*Mustard!$B14</f>
        <v>0</v>
      </c>
      <c r="J54" s="19">
        <f>$E14*Mustard!$B15</f>
        <v>0</v>
      </c>
      <c r="K54" s="19">
        <f>$E14*Mustard!$B16</f>
        <v>0</v>
      </c>
      <c r="L54" s="34">
        <f>$E14*Mustard!$B17</f>
        <v>0</v>
      </c>
    </row>
    <row r="55" spans="1:12" ht="12.75">
      <c r="A55" s="56" t="s">
        <v>79</v>
      </c>
      <c r="B55" s="35">
        <f>$E15*Saffl!$B7</f>
        <v>0</v>
      </c>
      <c r="C55" s="19">
        <f>$E15*Saffl!$B8</f>
        <v>0</v>
      </c>
      <c r="D55" s="19">
        <f>$E15*Saffl!$B9</f>
        <v>0</v>
      </c>
      <c r="E55" s="19">
        <f>$E15*Saffl!$B10</f>
        <v>0</v>
      </c>
      <c r="F55" s="19">
        <f>$E15*Saffl!$B11</f>
        <v>0</v>
      </c>
      <c r="G55" s="19">
        <f>$E15*Saffl!$B12</f>
        <v>0</v>
      </c>
      <c r="H55" s="19">
        <f>$E15*Saffl!$B13</f>
        <v>0</v>
      </c>
      <c r="I55" s="19">
        <f>$E15*Saffl!$B14</f>
        <v>0</v>
      </c>
      <c r="J55" s="19">
        <f>$E15*Saffl!$B15</f>
        <v>0</v>
      </c>
      <c r="K55" s="19">
        <f>$E15*Saffl!$B16</f>
        <v>0</v>
      </c>
      <c r="L55" s="34">
        <f>$E15*Saffl!$B17</f>
        <v>0</v>
      </c>
    </row>
    <row r="56" spans="1:12" ht="12.75">
      <c r="A56" s="55" t="s">
        <v>55</v>
      </c>
      <c r="B56" s="35">
        <f>$E16*Buckwht!$B7</f>
        <v>0</v>
      </c>
      <c r="C56" s="35">
        <f>$E16*Buckwht!$B8</f>
        <v>0</v>
      </c>
      <c r="D56" s="35">
        <f>$E16*Buckwht!$B9</f>
        <v>0</v>
      </c>
      <c r="E56" s="35">
        <f>$E16*Buckwht!$B10</f>
        <v>0</v>
      </c>
      <c r="F56" s="35">
        <f>$E16*Buckwht!$B11</f>
        <v>0</v>
      </c>
      <c r="G56" s="35">
        <f>$E16*Buckwht!$B12</f>
        <v>0</v>
      </c>
      <c r="H56" s="35">
        <f>$E16*Buckwht!$B13</f>
        <v>0</v>
      </c>
      <c r="I56" s="35">
        <f>$E16*Buckwht!$B14</f>
        <v>0</v>
      </c>
      <c r="J56" s="35">
        <f>$E16*Buckwht!$B15</f>
        <v>0</v>
      </c>
      <c r="K56" s="35">
        <f>$E16*Buckwht!$B16</f>
        <v>0</v>
      </c>
      <c r="L56" s="36">
        <f>$E16*Buckwht!$B17</f>
        <v>0</v>
      </c>
    </row>
    <row r="57" spans="1:12" ht="12.75">
      <c r="A57" s="55" t="s">
        <v>59</v>
      </c>
      <c r="B57" s="35">
        <f>$E17*Millet!$B7</f>
        <v>0</v>
      </c>
      <c r="C57" s="35">
        <f>$E17*Millet!$B8</f>
        <v>0</v>
      </c>
      <c r="D57" s="35">
        <f>$E17*Millet!$B9</f>
        <v>0</v>
      </c>
      <c r="E57" s="35">
        <f>$E17*Millet!$B10</f>
        <v>0</v>
      </c>
      <c r="F57" s="35">
        <f>$E17*Millet!$B11</f>
        <v>0</v>
      </c>
      <c r="G57" s="35">
        <f>$E17*Millet!$B12</f>
        <v>0</v>
      </c>
      <c r="H57" s="35">
        <f>$E17*Millet!$B13</f>
        <v>0</v>
      </c>
      <c r="I57" s="35">
        <f>$E17*Millet!$B14</f>
        <v>0</v>
      </c>
      <c r="J57" s="35">
        <f>$E17*Millet!$B15</f>
        <v>0</v>
      </c>
      <c r="K57" s="35">
        <f>$E17*Millet!$B16</f>
        <v>0</v>
      </c>
      <c r="L57" s="36">
        <f>$E17*Millet!$B17</f>
        <v>0</v>
      </c>
    </row>
    <row r="58" spans="1:12" ht="12.75">
      <c r="A58" s="55" t="s">
        <v>60</v>
      </c>
      <c r="B58" s="35">
        <f>$E18*HRWW!$B7</f>
        <v>0</v>
      </c>
      <c r="C58" s="35">
        <f>$E18*HRWW!$B8</f>
        <v>0</v>
      </c>
      <c r="D58" s="35">
        <f>$E18*HRWW!$B9</f>
        <v>0</v>
      </c>
      <c r="E58" s="35">
        <f>$E18*HRWW!$B10</f>
        <v>0</v>
      </c>
      <c r="F58" s="35">
        <f>$E18*HRWW!$B11</f>
        <v>0</v>
      </c>
      <c r="G58" s="35">
        <f>$E18*HRWW!$B12</f>
        <v>0</v>
      </c>
      <c r="H58" s="35">
        <f>$E18*HRWW!$B13</f>
        <v>0</v>
      </c>
      <c r="I58" s="35">
        <f>$E18*HRWW!$B14</f>
        <v>0</v>
      </c>
      <c r="J58" s="35">
        <f>$E18*HRWW!$B15</f>
        <v>0</v>
      </c>
      <c r="K58" s="35">
        <f>$E18*HRWW!$B16</f>
        <v>0</v>
      </c>
      <c r="L58" s="36">
        <f>$E18*HRWW!$B17</f>
        <v>0</v>
      </c>
    </row>
    <row r="59" spans="1:12" ht="12.75">
      <c r="A59" s="55" t="s">
        <v>61</v>
      </c>
      <c r="B59" s="35">
        <f>$E19*Rye!$B7</f>
        <v>0</v>
      </c>
      <c r="C59" s="35">
        <f>$E19*Rye!$B8</f>
        <v>0</v>
      </c>
      <c r="D59" s="35">
        <f>$E19*Rye!$B9</f>
        <v>0</v>
      </c>
      <c r="E59" s="35">
        <f>$E19*Rye!$B10</f>
        <v>0</v>
      </c>
      <c r="F59" s="35">
        <f>$E19*Rye!$B11</f>
        <v>0</v>
      </c>
      <c r="G59" s="35">
        <f>$E19*Rye!$B12</f>
        <v>0</v>
      </c>
      <c r="H59" s="35">
        <f>$E19*Rye!$B13</f>
        <v>0</v>
      </c>
      <c r="I59" s="35">
        <f>$E19*Rye!$B14</f>
        <v>0</v>
      </c>
      <c r="J59" s="35">
        <f>$E19*Rye!$B15</f>
        <v>0</v>
      </c>
      <c r="K59" s="35">
        <f>$E19*Rye!$B16</f>
        <v>0</v>
      </c>
      <c r="L59" s="36">
        <f>$E19*Rye!$B17</f>
        <v>0</v>
      </c>
    </row>
    <row r="60" spans="1:12" ht="12.75">
      <c r="A60" s="56" t="s">
        <v>77</v>
      </c>
      <c r="B60" s="35">
        <f>$E20*Chickpea!$B7</f>
        <v>0</v>
      </c>
      <c r="C60" s="35">
        <f>$E20*Chickpea!$B8</f>
        <v>0</v>
      </c>
      <c r="D60" s="35">
        <f>$E20*Chickpea!$B9</f>
        <v>0</v>
      </c>
      <c r="E60" s="35">
        <f>$E20*Chickpea!$B10</f>
        <v>0</v>
      </c>
      <c r="F60" s="35">
        <f>$E20*Chickpea!$B11</f>
        <v>0</v>
      </c>
      <c r="G60" s="35">
        <f>$E20*Chickpea!$B12</f>
        <v>0</v>
      </c>
      <c r="H60" s="35">
        <f>$E20*Chickpea!$B13</f>
        <v>0</v>
      </c>
      <c r="I60" s="35">
        <f>$E20*Chickpea!$B14</f>
        <v>0</v>
      </c>
      <c r="J60" s="35">
        <f>$E20*Chickpea!$B15</f>
        <v>0</v>
      </c>
      <c r="K60" s="35">
        <f>$E20*Chickpea!$B16</f>
        <v>0</v>
      </c>
      <c r="L60" s="36">
        <f>$E20*Chickpea!$B17</f>
        <v>0</v>
      </c>
    </row>
    <row r="61" spans="1:12" ht="12.75">
      <c r="A61" s="37" t="s">
        <v>74</v>
      </c>
      <c r="B61" s="20">
        <f>SUM(B43:B60)</f>
        <v>69145</v>
      </c>
      <c r="C61" s="20">
        <f aca="true" t="shared" si="4" ref="C61:L61">SUM(C43:C60)</f>
        <v>72250</v>
      </c>
      <c r="D61" s="20">
        <f t="shared" si="4"/>
        <v>9500</v>
      </c>
      <c r="E61" s="20">
        <f t="shared" si="4"/>
        <v>0</v>
      </c>
      <c r="F61" s="20">
        <f t="shared" si="4"/>
        <v>142350</v>
      </c>
      <c r="G61" s="20">
        <f t="shared" si="4"/>
        <v>20450</v>
      </c>
      <c r="H61" s="20">
        <f t="shared" si="4"/>
        <v>26148</v>
      </c>
      <c r="I61" s="20">
        <f t="shared" si="4"/>
        <v>47268</v>
      </c>
      <c r="J61" s="20">
        <f t="shared" si="4"/>
        <v>0</v>
      </c>
      <c r="K61" s="20">
        <f t="shared" si="4"/>
        <v>20405</v>
      </c>
      <c r="L61" s="38">
        <f t="shared" si="4"/>
        <v>9163</v>
      </c>
    </row>
    <row r="62" spans="1:12" ht="12.75">
      <c r="A62" s="37" t="s">
        <v>92</v>
      </c>
      <c r="B62" s="20"/>
      <c r="C62" s="38"/>
      <c r="D62" s="39">
        <f>SUM(B61:L61)</f>
        <v>416679</v>
      </c>
      <c r="E62" s="21"/>
      <c r="F62" s="21"/>
      <c r="G62" s="21"/>
      <c r="H62" s="21"/>
      <c r="I62" s="21"/>
      <c r="J62" s="21"/>
      <c r="K62" s="21"/>
      <c r="L62" s="21"/>
    </row>
  </sheetData>
  <sheetProtection sheet="1"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8" t="s">
        <v>29</v>
      </c>
    </row>
    <row r="2" spans="1:3" ht="12.75">
      <c r="A2" t="s">
        <v>28</v>
      </c>
      <c r="B2" s="9">
        <v>40</v>
      </c>
      <c r="C2" s="76"/>
    </row>
    <row r="3" spans="1:3" ht="12.75">
      <c r="A3" t="s">
        <v>126</v>
      </c>
      <c r="B3" s="10">
        <v>3.79</v>
      </c>
      <c r="C3" s="76"/>
    </row>
    <row r="4" spans="1:3" ht="12.75">
      <c r="A4" t="s">
        <v>27</v>
      </c>
      <c r="B4" s="2">
        <f>B2*B3</f>
        <v>151.6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9.6</v>
      </c>
      <c r="C7" s="76"/>
    </row>
    <row r="8" spans="1:3" ht="12.75">
      <c r="A8" s="1" t="s">
        <v>9</v>
      </c>
      <c r="B8" s="11">
        <v>6.5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51.77</v>
      </c>
      <c r="C11" s="76"/>
    </row>
    <row r="12" spans="1:3" ht="12.75">
      <c r="A12" s="1" t="s">
        <v>11</v>
      </c>
      <c r="B12" s="11">
        <v>8</v>
      </c>
      <c r="C12" s="76"/>
    </row>
    <row r="13" spans="1:3" ht="12.75">
      <c r="A13" s="1" t="s">
        <v>13</v>
      </c>
      <c r="B13" s="11">
        <v>8.86</v>
      </c>
      <c r="C13" s="76"/>
    </row>
    <row r="14" spans="1:3" ht="12.75">
      <c r="A14" s="1" t="s">
        <v>14</v>
      </c>
      <c r="B14" s="11">
        <v>15.53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2.44</v>
      </c>
      <c r="C17" s="76"/>
    </row>
    <row r="18" spans="1:3" ht="12.75">
      <c r="A18" t="s">
        <v>2</v>
      </c>
      <c r="B18" s="2">
        <f>SUM(B7:B17)</f>
        <v>110.95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7.38</v>
      </c>
      <c r="C21" s="76"/>
    </row>
    <row r="22" spans="1:3" ht="12.75">
      <c r="A22" s="1" t="s">
        <v>19</v>
      </c>
      <c r="B22" s="7">
        <v>17.86</v>
      </c>
      <c r="C22" s="76"/>
    </row>
    <row r="23" spans="1:3" ht="12.75">
      <c r="A23" s="1" t="s">
        <v>20</v>
      </c>
      <c r="B23" s="7">
        <v>9.87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71.11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182.06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-30.460000000000008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2.77375</v>
      </c>
      <c r="C32" s="76"/>
    </row>
    <row r="33" spans="1:3" ht="12.75">
      <c r="A33" t="s">
        <v>23</v>
      </c>
      <c r="B33" s="2">
        <f>B25/B2</f>
        <v>1.77775</v>
      </c>
      <c r="C33" s="76"/>
    </row>
    <row r="34" spans="1:3" ht="12.75">
      <c r="A34" t="s">
        <v>26</v>
      </c>
      <c r="B34" s="2">
        <f>B27/B2</f>
        <v>4.5515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30</v>
      </c>
      <c r="B1" s="22" t="s">
        <v>0</v>
      </c>
      <c r="C1" s="78" t="s">
        <v>29</v>
      </c>
    </row>
    <row r="2" spans="1:3" ht="12.75">
      <c r="A2" t="s">
        <v>28</v>
      </c>
      <c r="B2" s="9">
        <v>39</v>
      </c>
      <c r="C2" s="76"/>
    </row>
    <row r="3" spans="1:3" ht="12.75">
      <c r="A3" t="s">
        <v>126</v>
      </c>
      <c r="B3" s="12">
        <v>5.57</v>
      </c>
      <c r="C3" s="76"/>
    </row>
    <row r="4" spans="1:3" ht="12.75">
      <c r="A4" t="s">
        <v>27</v>
      </c>
      <c r="B4" s="2">
        <f>B2*B3</f>
        <v>217.23000000000002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17.25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6" t="s">
        <v>124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50.18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9.15</v>
      </c>
      <c r="C13" s="76"/>
    </row>
    <row r="14" spans="1:3" ht="12.75">
      <c r="A14" s="1" t="s">
        <v>14</v>
      </c>
      <c r="B14" s="11">
        <v>16.36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3.09</v>
      </c>
      <c r="C17" s="76"/>
    </row>
    <row r="18" spans="1:3" ht="12.75">
      <c r="A18" t="s">
        <v>2</v>
      </c>
      <c r="B18" s="2">
        <f>SUM(B7:B17)</f>
        <v>140.58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7.52</v>
      </c>
      <c r="C21" s="76"/>
    </row>
    <row r="22" spans="1:3" ht="12.75">
      <c r="A22" s="1" t="s">
        <v>19</v>
      </c>
      <c r="B22" s="7">
        <v>18.51</v>
      </c>
      <c r="C22" s="76"/>
    </row>
    <row r="23" spans="1:3" ht="12.75">
      <c r="A23" s="1" t="s">
        <v>20</v>
      </c>
      <c r="B23" s="7">
        <v>10.37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72.4</v>
      </c>
      <c r="C25" s="76"/>
    </row>
    <row r="26" spans="2:3" ht="12.75" customHeight="1">
      <c r="B26" s="2"/>
      <c r="C26" s="76"/>
    </row>
    <row r="27" spans="1:3" ht="12.75">
      <c r="A27" t="s">
        <v>5</v>
      </c>
      <c r="B27" s="2">
        <f>B18+B25</f>
        <v>212.98000000000002</v>
      </c>
      <c r="C27" s="76"/>
    </row>
    <row r="28" spans="2:3" ht="12.75" customHeight="1">
      <c r="B28" s="2"/>
      <c r="C28" s="76"/>
    </row>
    <row r="29" spans="1:3" ht="12.75">
      <c r="A29" t="s">
        <v>31</v>
      </c>
      <c r="B29" s="93">
        <f>B4-B27</f>
        <v>4.25</v>
      </c>
      <c r="C29" s="76"/>
    </row>
    <row r="30" spans="2:3" ht="12.75" customHeight="1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3.6046153846153848</v>
      </c>
      <c r="C32" s="76"/>
    </row>
    <row r="33" spans="1:3" ht="12.75">
      <c r="A33" t="s">
        <v>23</v>
      </c>
      <c r="B33" s="2">
        <f>B25/B2</f>
        <v>1.8564102564102565</v>
      </c>
      <c r="C33" s="76"/>
    </row>
    <row r="34" spans="1:3" ht="12.75">
      <c r="A34" t="s">
        <v>26</v>
      </c>
      <c r="B34" s="2">
        <f>B27/B2</f>
        <v>5.461025641025642</v>
      </c>
      <c r="C34" s="76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32</v>
      </c>
      <c r="B1" s="22" t="s">
        <v>0</v>
      </c>
      <c r="C1" s="79" t="s">
        <v>29</v>
      </c>
    </row>
    <row r="2" spans="1:3" ht="12.75">
      <c r="A2" t="s">
        <v>28</v>
      </c>
      <c r="B2" s="9">
        <v>35</v>
      </c>
      <c r="C2" s="76"/>
    </row>
    <row r="3" spans="1:3" ht="12.75">
      <c r="A3" t="s">
        <v>126</v>
      </c>
      <c r="B3" s="10">
        <v>6.27</v>
      </c>
      <c r="C3" s="76" t="s">
        <v>134</v>
      </c>
    </row>
    <row r="4" spans="1:3" ht="12.75">
      <c r="A4" t="s">
        <v>27</v>
      </c>
      <c r="B4">
        <f>B2*B3</f>
        <v>219.45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22.75</v>
      </c>
      <c r="C7" s="76"/>
    </row>
    <row r="8" spans="1:3" ht="12.75">
      <c r="A8" s="1" t="s">
        <v>9</v>
      </c>
      <c r="B8" s="11">
        <v>25.8</v>
      </c>
      <c r="C8" s="76"/>
    </row>
    <row r="9" spans="1:3" ht="12.75">
      <c r="A9" s="1" t="s">
        <v>24</v>
      </c>
      <c r="B9" s="11">
        <v>5</v>
      </c>
      <c r="C9" s="76" t="s">
        <v>124</v>
      </c>
    </row>
    <row r="10" spans="1:3" ht="12.75">
      <c r="A10" s="1" t="s">
        <v>10</v>
      </c>
      <c r="B10" s="11">
        <v>0</v>
      </c>
      <c r="C10" s="77" t="s">
        <v>148</v>
      </c>
    </row>
    <row r="11" spans="1:3" ht="12.75">
      <c r="A11" s="1" t="s">
        <v>12</v>
      </c>
      <c r="B11" s="11">
        <v>43.83</v>
      </c>
      <c r="C11" s="76"/>
    </row>
    <row r="12" spans="1:3" ht="12.75">
      <c r="A12" s="1" t="s">
        <v>11</v>
      </c>
      <c r="B12" s="11">
        <v>6</v>
      </c>
      <c r="C12" s="76"/>
    </row>
    <row r="13" spans="1:3" ht="12.75">
      <c r="A13" s="1" t="s">
        <v>13</v>
      </c>
      <c r="B13" s="11">
        <v>8.98</v>
      </c>
      <c r="C13" s="76"/>
    </row>
    <row r="14" spans="1:3" ht="12.75">
      <c r="A14" s="1" t="s">
        <v>14</v>
      </c>
      <c r="B14" s="11">
        <v>16.24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3.08</v>
      </c>
      <c r="C17" s="76"/>
    </row>
    <row r="18" spans="1:3" ht="12.75">
      <c r="A18" t="s">
        <v>2</v>
      </c>
      <c r="B18" s="2">
        <f>SUM(B7:B17)</f>
        <v>139.93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7.44</v>
      </c>
      <c r="C21" s="76"/>
    </row>
    <row r="22" spans="1:3" ht="12.75">
      <c r="A22" s="1" t="s">
        <v>19</v>
      </c>
      <c r="B22" s="7">
        <v>18.29</v>
      </c>
      <c r="C22" s="76"/>
    </row>
    <row r="23" spans="1:3" ht="12.75">
      <c r="A23" s="1" t="s">
        <v>20</v>
      </c>
      <c r="B23" s="7">
        <v>10.25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71.98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211.91000000000003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7.539999999999964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3.998</v>
      </c>
      <c r="C32" s="76"/>
    </row>
    <row r="33" spans="1:3" ht="12.75">
      <c r="A33" t="s">
        <v>23</v>
      </c>
      <c r="B33" s="2">
        <f>B25/B2</f>
        <v>2.0565714285714285</v>
      </c>
      <c r="C33" s="76"/>
    </row>
    <row r="34" spans="1:3" ht="12.75">
      <c r="A34" t="s">
        <v>26</v>
      </c>
      <c r="B34" s="2">
        <f>B27/B2</f>
        <v>6.054571428571429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8" t="s">
        <v>29</v>
      </c>
    </row>
    <row r="2" spans="1:3" ht="12.75">
      <c r="A2" t="s">
        <v>28</v>
      </c>
      <c r="B2" s="9">
        <v>60</v>
      </c>
      <c r="C2" s="76"/>
    </row>
    <row r="3" spans="1:3" ht="12.75">
      <c r="A3" t="s">
        <v>126</v>
      </c>
      <c r="B3" s="10">
        <v>5.08</v>
      </c>
      <c r="C3" s="76" t="s">
        <v>151</v>
      </c>
    </row>
    <row r="4" spans="1:3" ht="12.75">
      <c r="A4" t="s">
        <v>27</v>
      </c>
      <c r="B4">
        <f>B2*B3</f>
        <v>304.8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12.83</v>
      </c>
      <c r="C7" s="76"/>
    </row>
    <row r="8" spans="1:3" ht="12.75">
      <c r="A8" s="1" t="s">
        <v>9</v>
      </c>
      <c r="B8" s="11">
        <v>24.3</v>
      </c>
      <c r="C8" s="76"/>
    </row>
    <row r="9" spans="1:3" ht="12.75">
      <c r="A9" s="1" t="s">
        <v>24</v>
      </c>
      <c r="B9" s="11">
        <v>5</v>
      </c>
      <c r="C9" s="76" t="s">
        <v>124</v>
      </c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48.18</v>
      </c>
      <c r="C11" s="76"/>
    </row>
    <row r="12" spans="1:3" ht="12.75">
      <c r="A12" s="1" t="s">
        <v>11</v>
      </c>
      <c r="B12" s="11">
        <v>5.5</v>
      </c>
      <c r="C12" s="76"/>
    </row>
    <row r="13" spans="1:3" ht="12.75">
      <c r="A13" s="1" t="s">
        <v>13</v>
      </c>
      <c r="B13" s="11">
        <v>10.08</v>
      </c>
      <c r="C13" s="76"/>
    </row>
    <row r="14" spans="1:3" ht="12.75">
      <c r="A14" s="1" t="s">
        <v>14</v>
      </c>
      <c r="B14" s="11">
        <v>16.96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2.95</v>
      </c>
      <c r="C17" s="76"/>
    </row>
    <row r="18" spans="1:3" ht="12.75">
      <c r="A18" t="s">
        <v>2</v>
      </c>
      <c r="B18" s="2">
        <f>SUM(B7:B17)</f>
        <v>134.04999999999998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7.92</v>
      </c>
      <c r="C21" s="76"/>
    </row>
    <row r="22" spans="1:3" ht="12.75">
      <c r="A22" s="1" t="s">
        <v>19</v>
      </c>
      <c r="B22" s="7">
        <v>19.64</v>
      </c>
      <c r="C22" s="76"/>
    </row>
    <row r="23" spans="1:3" ht="12.75">
      <c r="A23" s="1" t="s">
        <v>20</v>
      </c>
      <c r="B23" s="7">
        <v>10.96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74.52000000000001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208.57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96.23000000000002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2.2341666666666664</v>
      </c>
      <c r="C32" s="76"/>
    </row>
    <row r="33" spans="1:3" ht="12.75">
      <c r="A33" t="s">
        <v>23</v>
      </c>
      <c r="B33" s="2">
        <f>B25/B2</f>
        <v>1.2420000000000002</v>
      </c>
      <c r="C33" s="76"/>
    </row>
    <row r="34" spans="1:3" ht="12.75">
      <c r="A34" t="s">
        <v>26</v>
      </c>
      <c r="B34" s="2">
        <f>B27/B2</f>
        <v>3.4761666666666664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8" t="s">
        <v>29</v>
      </c>
    </row>
    <row r="2" spans="1:3" ht="12.75">
      <c r="A2" t="s">
        <v>28</v>
      </c>
      <c r="B2" s="9">
        <v>95</v>
      </c>
      <c r="C2" s="76"/>
    </row>
    <row r="3" spans="1:3" ht="12.75">
      <c r="A3" t="s">
        <v>126</v>
      </c>
      <c r="B3" s="12">
        <v>3.8</v>
      </c>
      <c r="C3" s="76"/>
    </row>
    <row r="4" spans="1:3" ht="12.75">
      <c r="A4" t="s">
        <v>27</v>
      </c>
      <c r="B4" s="2">
        <f>B2*B3</f>
        <v>361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61.87</v>
      </c>
      <c r="C7" s="76"/>
    </row>
    <row r="8" spans="1:3" ht="12.75">
      <c r="A8" s="1" t="s">
        <v>9</v>
      </c>
      <c r="B8" s="11">
        <v>21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66.66</v>
      </c>
      <c r="C11" s="76"/>
    </row>
    <row r="12" spans="1:3" ht="12.75">
      <c r="A12" s="1" t="s">
        <v>11</v>
      </c>
      <c r="B12" s="11">
        <v>7.5</v>
      </c>
      <c r="C12" s="76" t="s">
        <v>149</v>
      </c>
    </row>
    <row r="13" spans="1:3" ht="12.75">
      <c r="A13" s="1" t="s">
        <v>13</v>
      </c>
      <c r="B13" s="11">
        <v>12.89</v>
      </c>
      <c r="C13" s="76"/>
    </row>
    <row r="14" spans="1:3" ht="12.75">
      <c r="A14" s="1" t="s">
        <v>14</v>
      </c>
      <c r="B14" s="11">
        <v>20.29</v>
      </c>
      <c r="C14" s="76"/>
    </row>
    <row r="15" spans="1:3" ht="12.75">
      <c r="A15" s="1" t="s">
        <v>15</v>
      </c>
      <c r="B15" s="11">
        <v>17.1</v>
      </c>
      <c r="C15" s="76"/>
    </row>
    <row r="16" spans="1:3" ht="12.75">
      <c r="A16" s="1" t="s">
        <v>16</v>
      </c>
      <c r="B16" s="11">
        <v>8.25</v>
      </c>
      <c r="C16" s="76"/>
    </row>
    <row r="17" spans="1:3" ht="12.75">
      <c r="A17" s="1" t="s">
        <v>17</v>
      </c>
      <c r="B17" s="12">
        <v>4.85</v>
      </c>
      <c r="C17" s="76"/>
    </row>
    <row r="18" spans="1:3" ht="12.75">
      <c r="A18" t="s">
        <v>2</v>
      </c>
      <c r="B18" s="2">
        <f>SUM(B7:B17)</f>
        <v>220.41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10.01</v>
      </c>
      <c r="C21" s="76"/>
    </row>
    <row r="22" spans="1:3" ht="12.75">
      <c r="A22" s="1" t="s">
        <v>19</v>
      </c>
      <c r="B22" s="7">
        <v>30.98</v>
      </c>
      <c r="C22" s="76"/>
    </row>
    <row r="23" spans="1:3" ht="12.75">
      <c r="A23" s="1" t="s">
        <v>20</v>
      </c>
      <c r="B23" s="7">
        <v>16.92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93.91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314.32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46.68000000000001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2.320105263157895</v>
      </c>
      <c r="C32" s="76"/>
    </row>
    <row r="33" spans="1:3" ht="12.75">
      <c r="A33" t="s">
        <v>23</v>
      </c>
      <c r="B33" s="2">
        <f>B25/B2</f>
        <v>0.9885263157894737</v>
      </c>
      <c r="C33" s="76"/>
    </row>
    <row r="34" spans="1:3" ht="12.75">
      <c r="A34" t="s">
        <v>26</v>
      </c>
      <c r="B34" s="2">
        <f>B27/B2</f>
        <v>3.3086315789473684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132</v>
      </c>
      <c r="B1" s="22" t="s">
        <v>0</v>
      </c>
      <c r="C1" s="78" t="s">
        <v>29</v>
      </c>
    </row>
    <row r="2" spans="1:3" ht="12.75">
      <c r="A2" t="s">
        <v>28</v>
      </c>
      <c r="B2" s="9">
        <v>26</v>
      </c>
      <c r="C2" s="76"/>
    </row>
    <row r="3" spans="1:3" ht="12.75">
      <c r="A3" t="s">
        <v>126</v>
      </c>
      <c r="B3" s="12">
        <v>10.1</v>
      </c>
      <c r="C3" s="76"/>
    </row>
    <row r="4" spans="1:3" ht="12.75">
      <c r="A4" t="s">
        <v>27</v>
      </c>
      <c r="B4" s="2">
        <f>B2*B3</f>
        <v>262.59999999999997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65.8</v>
      </c>
      <c r="C7" s="76" t="s">
        <v>136</v>
      </c>
    </row>
    <row r="8" spans="1:3" ht="12.75">
      <c r="A8" s="1" t="s">
        <v>9</v>
      </c>
      <c r="B8" s="11">
        <v>18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10.15</v>
      </c>
      <c r="C11" s="76"/>
    </row>
    <row r="12" spans="1:3" ht="12.75">
      <c r="A12" s="1" t="s">
        <v>11</v>
      </c>
      <c r="B12" s="11">
        <v>6</v>
      </c>
      <c r="C12" s="76" t="s">
        <v>135</v>
      </c>
    </row>
    <row r="13" spans="1:3" ht="12.75">
      <c r="A13" s="1" t="s">
        <v>13</v>
      </c>
      <c r="B13" s="11">
        <v>9.04</v>
      </c>
      <c r="C13" s="76"/>
    </row>
    <row r="14" spans="1:3" ht="12.75">
      <c r="A14" s="1" t="s">
        <v>14</v>
      </c>
      <c r="B14" s="11">
        <v>16.65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5</v>
      </c>
      <c r="C16" s="76"/>
    </row>
    <row r="17" spans="1:3" ht="12.75">
      <c r="A17" s="1" t="s">
        <v>17</v>
      </c>
      <c r="B17" s="12">
        <v>2.94</v>
      </c>
      <c r="C17" s="76"/>
    </row>
    <row r="18" spans="1:3" ht="12.75">
      <c r="A18" t="s">
        <v>2</v>
      </c>
      <c r="B18" s="2">
        <f>SUM(B7:B17)</f>
        <v>133.58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7.59</v>
      </c>
      <c r="C21" s="76"/>
    </row>
    <row r="22" spans="1:3" ht="12.75">
      <c r="A22" s="1" t="s">
        <v>19</v>
      </c>
      <c r="B22" s="7">
        <v>19.57</v>
      </c>
      <c r="C22" s="76"/>
    </row>
    <row r="23" spans="1:3" ht="12.75">
      <c r="A23" s="1" t="s">
        <v>20</v>
      </c>
      <c r="B23" s="7">
        <v>11.04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74.2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207.78000000000003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54.819999999999936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7</v>
      </c>
      <c r="C31" s="76"/>
    </row>
    <row r="32" spans="1:3" ht="12.75">
      <c r="A32" s="1" t="s">
        <v>22</v>
      </c>
      <c r="B32" s="2">
        <f>B18/B2</f>
        <v>5.1376923076923084</v>
      </c>
      <c r="C32" s="76"/>
    </row>
    <row r="33" spans="1:3" ht="12.75">
      <c r="A33" t="s">
        <v>23</v>
      </c>
      <c r="B33" s="2">
        <f>B25/B2</f>
        <v>2.853846153846154</v>
      </c>
      <c r="C33" s="76"/>
    </row>
    <row r="34" spans="1:3" ht="12.75">
      <c r="A34" t="s">
        <v>26</v>
      </c>
      <c r="B34" s="2">
        <f>B27/B2</f>
        <v>7.991538461538463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8" t="s">
        <v>29</v>
      </c>
    </row>
    <row r="2" spans="1:3" ht="12.75">
      <c r="A2" t="s">
        <v>28</v>
      </c>
      <c r="B2" s="9">
        <v>1550</v>
      </c>
      <c r="C2" s="76"/>
    </row>
    <row r="3" spans="1:3" ht="12.75">
      <c r="A3" t="s">
        <v>126</v>
      </c>
      <c r="B3" s="24">
        <v>0.196</v>
      </c>
      <c r="C3" s="76"/>
    </row>
    <row r="4" spans="1:3" ht="12.75">
      <c r="A4" t="s">
        <v>27</v>
      </c>
      <c r="B4" s="2">
        <f>B2*B3</f>
        <v>303.8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32.55</v>
      </c>
      <c r="C7" s="76"/>
    </row>
    <row r="8" spans="1:3" ht="12.75">
      <c r="A8" s="1" t="s">
        <v>9</v>
      </c>
      <c r="B8" s="11">
        <v>34</v>
      </c>
      <c r="C8" s="76"/>
    </row>
    <row r="9" spans="1:3" ht="12.75">
      <c r="A9" s="1" t="s">
        <v>24</v>
      </c>
      <c r="B9" s="11">
        <v>0</v>
      </c>
      <c r="C9" s="76" t="s">
        <v>127</v>
      </c>
    </row>
    <row r="10" spans="1:3" ht="12.75">
      <c r="A10" s="1" t="s">
        <v>10</v>
      </c>
      <c r="B10" s="11">
        <v>5</v>
      </c>
      <c r="C10" s="77" t="s">
        <v>143</v>
      </c>
    </row>
    <row r="11" spans="1:3" ht="12.75">
      <c r="A11" s="1" t="s">
        <v>12</v>
      </c>
      <c r="B11" s="11">
        <v>38.1</v>
      </c>
      <c r="C11" s="76"/>
    </row>
    <row r="12" spans="1:3" ht="12.75">
      <c r="A12" s="1" t="s">
        <v>11</v>
      </c>
      <c r="B12" s="11">
        <v>10</v>
      </c>
      <c r="C12" s="76"/>
    </row>
    <row r="13" spans="1:3" ht="12.75">
      <c r="A13" s="1" t="s">
        <v>13</v>
      </c>
      <c r="B13" s="11">
        <v>9.93</v>
      </c>
      <c r="C13" s="76"/>
    </row>
    <row r="14" spans="1:3" ht="12.75">
      <c r="A14" s="1" t="s">
        <v>14</v>
      </c>
      <c r="B14" s="11">
        <v>17.59</v>
      </c>
      <c r="C14" s="76"/>
    </row>
    <row r="15" spans="1:3" ht="12.75">
      <c r="A15" s="1" t="s">
        <v>15</v>
      </c>
      <c r="B15" s="11">
        <v>4.56</v>
      </c>
      <c r="C15" s="76"/>
    </row>
    <row r="16" spans="1:3" ht="12.75">
      <c r="A16" s="1" t="s">
        <v>16</v>
      </c>
      <c r="B16" s="11">
        <v>16.75</v>
      </c>
      <c r="C16" s="76"/>
    </row>
    <row r="17" spans="1:3" ht="12.75">
      <c r="A17" s="1" t="s">
        <v>17</v>
      </c>
      <c r="B17" s="12">
        <v>3.79</v>
      </c>
      <c r="C17" s="76"/>
    </row>
    <row r="18" spans="1:3" ht="12.75">
      <c r="A18" t="s">
        <v>2</v>
      </c>
      <c r="B18" s="2">
        <f>SUM(B7:B17)</f>
        <v>172.27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8.19</v>
      </c>
      <c r="C21" s="76"/>
    </row>
    <row r="22" spans="1:3" ht="12.75">
      <c r="A22" s="1" t="s">
        <v>19</v>
      </c>
      <c r="B22" s="7">
        <v>21.5</v>
      </c>
      <c r="C22" s="76"/>
    </row>
    <row r="23" spans="1:3" ht="12.75">
      <c r="A23" s="1" t="s">
        <v>20</v>
      </c>
      <c r="B23" s="7">
        <v>12.27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77.96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250.23000000000002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53.56999999999999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0.11114193548387097</v>
      </c>
      <c r="C32" s="76"/>
    </row>
    <row r="33" spans="1:3" ht="12.75">
      <c r="A33" t="s">
        <v>23</v>
      </c>
      <c r="B33" s="13">
        <f>B25/B2</f>
        <v>0.05029677419354838</v>
      </c>
      <c r="C33" s="76"/>
    </row>
    <row r="34" spans="1:3" ht="12.75">
      <c r="A34" t="s">
        <v>26</v>
      </c>
      <c r="B34" s="13">
        <f>B27/B2</f>
        <v>0.16143870967741936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8" t="s">
        <v>29</v>
      </c>
    </row>
    <row r="2" spans="1:3" ht="12.75">
      <c r="A2" t="s">
        <v>28</v>
      </c>
      <c r="B2" s="9">
        <v>1850</v>
      </c>
      <c r="C2" s="76"/>
    </row>
    <row r="3" spans="1:3" ht="12.75">
      <c r="A3" t="s">
        <v>126</v>
      </c>
      <c r="B3" s="10">
        <v>0.191</v>
      </c>
      <c r="C3" s="76"/>
    </row>
    <row r="4" spans="1:3" ht="12.75">
      <c r="A4" t="s">
        <v>27</v>
      </c>
      <c r="B4">
        <f>B2*B3</f>
        <v>353.35</v>
      </c>
      <c r="C4" s="76"/>
    </row>
    <row r="5" ht="12.75">
      <c r="C5" s="76"/>
    </row>
    <row r="6" spans="1:3" ht="12.75">
      <c r="A6" t="s">
        <v>1</v>
      </c>
      <c r="C6" s="76"/>
    </row>
    <row r="7" spans="1:3" ht="12.75">
      <c r="A7" s="1" t="s">
        <v>8</v>
      </c>
      <c r="B7" s="11">
        <v>56.5</v>
      </c>
      <c r="C7" s="76"/>
    </row>
    <row r="8" spans="1:3" ht="12.75">
      <c r="A8" s="1" t="s">
        <v>9</v>
      </c>
      <c r="B8" s="11">
        <v>23.1</v>
      </c>
      <c r="C8" s="76"/>
    </row>
    <row r="9" spans="1:3" ht="12.75">
      <c r="A9" s="1" t="s">
        <v>24</v>
      </c>
      <c r="B9" s="11">
        <v>0</v>
      </c>
      <c r="C9" s="76"/>
    </row>
    <row r="10" spans="1:3" ht="12.75">
      <c r="A10" s="1" t="s">
        <v>10</v>
      </c>
      <c r="B10" s="11">
        <v>0</v>
      </c>
      <c r="C10" s="76"/>
    </row>
    <row r="11" spans="1:3" ht="12.75">
      <c r="A11" s="1" t="s">
        <v>12</v>
      </c>
      <c r="B11" s="11">
        <v>77.12</v>
      </c>
      <c r="C11" s="76"/>
    </row>
    <row r="12" spans="1:3" ht="12.75">
      <c r="A12" s="1" t="s">
        <v>11</v>
      </c>
      <c r="B12" s="11">
        <v>10</v>
      </c>
      <c r="C12" s="76"/>
    </row>
    <row r="13" spans="1:3" ht="12.75">
      <c r="A13" s="1" t="s">
        <v>13</v>
      </c>
      <c r="B13" s="11">
        <v>9.95</v>
      </c>
      <c r="C13" s="76"/>
    </row>
    <row r="14" spans="1:3" ht="12.75">
      <c r="A14" s="1" t="s">
        <v>14</v>
      </c>
      <c r="B14" s="11">
        <v>17.72</v>
      </c>
      <c r="C14" s="76"/>
    </row>
    <row r="15" spans="1:3" ht="12.75">
      <c r="A15" s="1" t="s">
        <v>15</v>
      </c>
      <c r="B15" s="11">
        <v>0</v>
      </c>
      <c r="C15" s="76"/>
    </row>
    <row r="16" spans="1:3" ht="12.75">
      <c r="A16" s="1" t="s">
        <v>16</v>
      </c>
      <c r="B16" s="11">
        <v>8.26</v>
      </c>
      <c r="C16" s="76"/>
    </row>
    <row r="17" spans="1:3" ht="12.75">
      <c r="A17" s="1" t="s">
        <v>17</v>
      </c>
      <c r="B17" s="12">
        <v>4.56</v>
      </c>
      <c r="C17" s="76"/>
    </row>
    <row r="18" spans="1:3" ht="12.75">
      <c r="A18" t="s">
        <v>2</v>
      </c>
      <c r="B18" s="2">
        <f>SUM(B7:B17)</f>
        <v>207.20999999999998</v>
      </c>
      <c r="C18" s="76"/>
    </row>
    <row r="19" spans="2:3" ht="12.75">
      <c r="B19" s="2"/>
      <c r="C19" s="76"/>
    </row>
    <row r="20" spans="1:3" ht="12.75">
      <c r="A20" t="s">
        <v>3</v>
      </c>
      <c r="B20" s="2"/>
      <c r="C20" s="76"/>
    </row>
    <row r="21" spans="1:3" ht="12.75">
      <c r="A21" s="1" t="s">
        <v>18</v>
      </c>
      <c r="B21" s="7">
        <v>7.83</v>
      </c>
      <c r="C21" s="76"/>
    </row>
    <row r="22" spans="1:3" ht="12.75">
      <c r="A22" s="1" t="s">
        <v>19</v>
      </c>
      <c r="B22" s="7">
        <v>21</v>
      </c>
      <c r="C22" s="76"/>
    </row>
    <row r="23" spans="1:3" ht="12.75">
      <c r="A23" s="1" t="s">
        <v>20</v>
      </c>
      <c r="B23" s="7">
        <v>11.55</v>
      </c>
      <c r="C23" s="76"/>
    </row>
    <row r="24" spans="1:3" ht="12.75">
      <c r="A24" s="1" t="s">
        <v>21</v>
      </c>
      <c r="B24" s="8">
        <v>36</v>
      </c>
      <c r="C24" s="76"/>
    </row>
    <row r="25" spans="1:3" ht="12.75">
      <c r="A25" t="s">
        <v>4</v>
      </c>
      <c r="B25" s="2">
        <f>SUM(B21:B24)</f>
        <v>76.38</v>
      </c>
      <c r="C25" s="76"/>
    </row>
    <row r="26" spans="2:3" ht="12.75">
      <c r="B26" s="2"/>
      <c r="C26" s="76"/>
    </row>
    <row r="27" spans="1:3" ht="12.75">
      <c r="A27" t="s">
        <v>5</v>
      </c>
      <c r="B27" s="2">
        <f>B18+B25</f>
        <v>283.59</v>
      </c>
      <c r="C27" s="76"/>
    </row>
    <row r="28" spans="2:3" ht="12.75">
      <c r="B28" s="2"/>
      <c r="C28" s="76"/>
    </row>
    <row r="29" spans="1:3" ht="12.75">
      <c r="A29" t="s">
        <v>31</v>
      </c>
      <c r="B29" s="93">
        <f>B4-B27</f>
        <v>69.76000000000005</v>
      </c>
      <c r="C29" s="76"/>
    </row>
    <row r="30" spans="2:3" ht="12.75">
      <c r="B30" s="2"/>
      <c r="C30" s="76"/>
    </row>
    <row r="31" spans="1:3" ht="12.75">
      <c r="A31" t="s">
        <v>6</v>
      </c>
      <c r="B31" s="23" t="s">
        <v>35</v>
      </c>
      <c r="C31" s="76"/>
    </row>
    <row r="32" spans="1:3" ht="12.75">
      <c r="A32" s="1" t="s">
        <v>22</v>
      </c>
      <c r="B32" s="13">
        <f>B18/B2</f>
        <v>0.11200540540540539</v>
      </c>
      <c r="C32" s="76"/>
    </row>
    <row r="33" spans="1:3" ht="12.75">
      <c r="A33" t="s">
        <v>23</v>
      </c>
      <c r="B33" s="13">
        <f>B25/B2</f>
        <v>0.04128648648648649</v>
      </c>
      <c r="C33" s="76"/>
    </row>
    <row r="34" spans="1:3" ht="12.75">
      <c r="A34" t="s">
        <v>26</v>
      </c>
      <c r="B34" s="13">
        <f>B27/B2</f>
        <v>0.15329189189189188</v>
      </c>
      <c r="C34" s="76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2009-12-11T22:54:32Z</cp:lastPrinted>
  <dcterms:created xsi:type="dcterms:W3CDTF">2005-01-10T15:34:54Z</dcterms:created>
  <dcterms:modified xsi:type="dcterms:W3CDTF">2021-01-22T15:56:18Z</dcterms:modified>
  <cp:category/>
  <cp:version/>
  <cp:contentType/>
  <cp:contentStatus/>
</cp:coreProperties>
</file>