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onf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HRWW" sheetId="18" r:id="rId18"/>
    <sheet name="Rye" sheetId="19" r:id="rId19"/>
    <sheet name="Chickpea" sheetId="20" r:id="rId20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<sst xmlns="http://schemas.openxmlformats.org/spreadsheetml/2006/main" count="701" uniqueCount="148">
  <si>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</si>
  <si>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</si>
  <si>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</si>
  <si>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</si>
  <si>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</si>
  <si>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</si>
  <si>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</si>
  <si>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</si>
  <si>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</si>
  <si>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</si>
  <si>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</si>
  <si>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</si>
  <si>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</si>
  <si>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</si>
  <si>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</si>
  <si>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</si>
  <si>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</si>
  <si>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</si>
  <si>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</si>
  <si>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</si>
  <si>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</si>
  <si>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</si>
  <si>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</si>
  <si>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</si>
  <si>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</si>
  <si>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</si>
  <si>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</si>
  <si>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</si>
  <si>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</si>
  <si>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</si>
  <si>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</si>
  <si>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</si>
  <si>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</si>
  <si>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</si>
  <si>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</si>
  <si>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</si>
  <si>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</si>
  <si>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</si>
  <si>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</si>
  <si>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</si>
  <si>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</si>
  <si>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</si>
  <si>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</si>
  <si>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</si>
  <si>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</si>
  <si>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</si>
  <si>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</si>
  <si>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</si>
  <si>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</si>
  <si>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</si>
  <si>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</si>
  <si>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</si>
  <si>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</si>
  <si>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</si>
  <si>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</si>
  <si>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</si>
  <si>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</si>
  <si>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</si>
  <si>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</si>
  <si>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</si>
  <si>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</si>
  <si>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</si>
  <si>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</si>
  <si>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</si>
  <si>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</si>
  <si>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</si>
  <si>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</si>
  <si>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</si>
  <si>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</si>
  <si>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</si>
  <si>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</si>
  <si>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</si>
  <si>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</si>
  <si>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</si>
  <si>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</si>
  <si>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</si>
  <si>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</si>
  <si>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</si>
  <si>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</si>
  <si>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</si>
  <si>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</si>
  <si>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</si>
  <si>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</si>
  <si>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</si>
  <si>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</si>
  <si>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</si>
  <si>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</si>
  <si>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</si>
  <si>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</si>
  <si>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LARGE CHICKPEA</t>
  </si>
  <si>
    <t>Safflower</t>
  </si>
  <si>
    <t>&lt;select crops from menu below&gt;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</si>
  <si>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</si>
  <si>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</si>
  <si>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</si>
  <si>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</si>
  <si>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</si>
  <si>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</si>
  <si>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</si>
  <si>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</si>
  <si>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</si>
  <si>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</si>
  <si>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</si>
  <si>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</si>
  <si>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</si>
  <si>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</si>
  <si>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</si>
  <si>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</si>
  <si>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</si>
  <si>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</si>
  <si>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</si>
  <si>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</si>
  <si>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</si>
  <si>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</si>
  <si>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</si>
  <si>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</si>
  <si>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</si>
  <si>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</si>
  <si>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</si>
  <si>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</si>
  <si>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</si>
  <si>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</si>
  <si>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</si>
  <si>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</si>
  <si>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</si>
  <si>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</si>
  <si>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</si>
  <si>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</si>
  <si>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</si>
  <si>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</si>
  <si>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</si>
  <si>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</si>
  <si>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</si>
  <si>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</si>
  <si>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</si>
  <si>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</si>
  <si>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</si>
  <si>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&lt;scroll down for direct cost summary&gt;</t>
  </si>
  <si>
    <t>Crop Ins. only available by written agreement</t>
  </si>
  <si>
    <t>Summary of Direct Costs</t>
  </si>
  <si>
    <t>Malt price, price est. for feed quality is $3.49</t>
  </si>
  <si>
    <t>North Dakota 2008 Projected Crop Budgets - South West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</si>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</sst>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38" fontId="0" fillId="0" borderId="0" xfId="15" applyNumberFormat="1" applyAlignment="1">
      <alignment/>
    </xf>
    <xf numFmtId="3" fontId="4" fillId="0" borderId="0" xfId="15" applyNumberFormat="1" applyFont="1" applyAlignment="1" applyProtection="1">
      <alignment/>
      <protection locked="0"/>
    </xf>
    <xf numFmtId="3" fontId="4" fillId="0" borderId="1" xfId="15" applyNumberFormat="1" applyFont="1" applyBorder="1" applyAlignment="1" applyProtection="1">
      <alignment/>
      <protection locked="0"/>
    </xf>
    <xf numFmtId="3" fontId="0" fillId="0" borderId="3" xfId="15" applyNumberFormat="1" applyBorder="1" applyAlignment="1">
      <alignment/>
    </xf>
    <xf numFmtId="3" fontId="0" fillId="0" borderId="4" xfId="15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8" xfId="0" applyNumberFormat="1" applyBorder="1" applyAlignment="1" quotePrefix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20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2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65" t="s">
        <v>141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6" t="s">
        <v>107</v>
      </c>
      <c r="B2" s="66"/>
      <c r="C2" s="66"/>
      <c r="D2" s="66"/>
      <c r="E2" s="66"/>
      <c r="F2" s="66"/>
      <c r="G2" s="66"/>
      <c r="H2" s="66"/>
      <c r="I2" s="66"/>
      <c r="J2" s="66"/>
    </row>
    <row r="3" spans="1:8" ht="12.75">
      <c r="A3" s="54"/>
      <c r="B3" s="55"/>
      <c r="C3" s="56"/>
      <c r="D3" s="56"/>
      <c r="E3" s="56"/>
      <c r="F3" s="55"/>
      <c r="G3" s="55"/>
      <c r="H3" s="55"/>
    </row>
    <row r="4" spans="1:8" ht="12.75" customHeight="1">
      <c r="A4" s="57" t="s">
        <v>108</v>
      </c>
      <c r="B4" s="58"/>
      <c r="C4" s="58"/>
      <c r="D4" s="58"/>
      <c r="E4" s="58"/>
      <c r="F4" s="58"/>
      <c r="G4" s="58"/>
      <c r="H4" s="58"/>
    </row>
    <row r="5" spans="1:8" ht="12.75" customHeight="1">
      <c r="A5" s="19" t="s">
        <v>109</v>
      </c>
      <c r="B5" s="58"/>
      <c r="C5" s="58"/>
      <c r="D5" s="58"/>
      <c r="E5" s="58"/>
      <c r="F5" s="58"/>
      <c r="G5" s="58"/>
      <c r="H5" s="58"/>
    </row>
    <row r="6" spans="1:8" ht="12.75" customHeight="1">
      <c r="A6" s="19" t="s">
        <v>110</v>
      </c>
      <c r="B6" s="58"/>
      <c r="C6" s="58"/>
      <c r="D6" s="58"/>
      <c r="E6" s="58"/>
      <c r="F6" s="58"/>
      <c r="G6" s="58"/>
      <c r="H6" s="58"/>
    </row>
    <row r="7" spans="1:8" ht="12.75" customHeight="1">
      <c r="A7" s="19" t="s">
        <v>111</v>
      </c>
      <c r="B7" s="58"/>
      <c r="C7" s="58"/>
      <c r="D7" s="58"/>
      <c r="E7" s="58"/>
      <c r="F7" s="58"/>
      <c r="G7" s="58"/>
      <c r="H7" s="58"/>
    </row>
    <row r="8" spans="1:8" ht="12.75" customHeight="1">
      <c r="A8" s="19" t="s">
        <v>112</v>
      </c>
      <c r="B8" s="58"/>
      <c r="C8" s="58"/>
      <c r="D8" s="58"/>
      <c r="E8" s="58"/>
      <c r="F8" s="58"/>
      <c r="G8" s="58"/>
      <c r="H8" s="58"/>
    </row>
    <row r="9" spans="1:8" ht="12.75" customHeight="1">
      <c r="A9" s="19" t="s">
        <v>113</v>
      </c>
      <c r="B9" s="58"/>
      <c r="C9" s="58"/>
      <c r="D9" s="58"/>
      <c r="E9" s="58"/>
      <c r="F9" s="58"/>
      <c r="G9" s="58"/>
      <c r="H9" s="58"/>
    </row>
    <row r="10" spans="1:8" ht="12.75" customHeight="1">
      <c r="A10" s="19" t="s">
        <v>114</v>
      </c>
      <c r="B10" s="58"/>
      <c r="C10" s="58"/>
      <c r="D10" s="58"/>
      <c r="E10" s="58"/>
      <c r="F10" s="58"/>
      <c r="G10" s="58"/>
      <c r="H10" s="58"/>
    </row>
    <row r="11" spans="1:8" ht="12.75" customHeight="1">
      <c r="A11" s="19" t="s">
        <v>115</v>
      </c>
      <c r="B11" s="58"/>
      <c r="C11" s="58"/>
      <c r="D11" s="58"/>
      <c r="E11" s="58"/>
      <c r="F11" s="58"/>
      <c r="G11" s="58"/>
      <c r="H11" s="58"/>
    </row>
    <row r="12" spans="1:8" ht="12.75" customHeight="1">
      <c r="A12" s="19"/>
      <c r="B12" s="58"/>
      <c r="C12" s="58"/>
      <c r="D12" s="58"/>
      <c r="E12" s="58"/>
      <c r="F12" s="58"/>
      <c r="G12" s="58"/>
      <c r="H12" s="58"/>
    </row>
    <row r="13" spans="1:8" ht="12.75" customHeight="1">
      <c r="A13" s="57" t="s">
        <v>116</v>
      </c>
      <c r="B13" s="59"/>
      <c r="C13" s="59"/>
      <c r="D13" s="58"/>
      <c r="E13" s="58"/>
      <c r="F13" s="58"/>
      <c r="G13" s="58"/>
      <c r="H13" s="58"/>
    </row>
    <row r="14" spans="1:8" ht="12.75" customHeight="1">
      <c r="A14" s="19" t="s">
        <v>117</v>
      </c>
      <c r="B14" s="58"/>
      <c r="C14" s="58"/>
      <c r="D14" s="58"/>
      <c r="E14" s="58"/>
      <c r="F14" s="58"/>
      <c r="G14" s="58"/>
      <c r="H14" s="58"/>
    </row>
    <row r="15" spans="1:8" ht="12.75" customHeight="1">
      <c r="A15" s="19" t="s">
        <v>118</v>
      </c>
      <c r="B15" s="58"/>
      <c r="C15" s="58"/>
      <c r="D15" s="58"/>
      <c r="E15" s="58"/>
      <c r="F15" s="58"/>
      <c r="G15" s="58"/>
      <c r="H15" s="58"/>
    </row>
    <row r="16" spans="1:8" ht="12.75" customHeight="1">
      <c r="A16" s="19" t="s">
        <v>119</v>
      </c>
      <c r="B16" s="58"/>
      <c r="C16" s="58"/>
      <c r="D16" s="58"/>
      <c r="E16" s="58"/>
      <c r="F16" s="58"/>
      <c r="G16" s="58"/>
      <c r="H16" s="58"/>
    </row>
    <row r="17" spans="1:8" ht="12.75" customHeight="1">
      <c r="A17" s="19" t="s">
        <v>120</v>
      </c>
      <c r="B17" s="58"/>
      <c r="C17" s="58"/>
      <c r="D17" s="58"/>
      <c r="E17" s="58"/>
      <c r="F17" s="58"/>
      <c r="G17" s="58"/>
      <c r="H17" s="58"/>
    </row>
    <row r="18" spans="1:8" ht="12.75" customHeight="1">
      <c r="A18" s="19" t="s">
        <v>121</v>
      </c>
      <c r="B18" s="58"/>
      <c r="C18" s="58"/>
      <c r="D18" s="58"/>
      <c r="E18" s="58"/>
      <c r="F18" s="58"/>
      <c r="G18" s="58"/>
      <c r="H18" s="58"/>
    </row>
    <row r="19" spans="1:8" ht="12.75" customHeight="1">
      <c r="A19" s="19" t="s">
        <v>122</v>
      </c>
      <c r="B19" s="58"/>
      <c r="C19" s="58"/>
      <c r="E19" s="58"/>
      <c r="F19" s="58"/>
      <c r="G19" s="58"/>
      <c r="H19" s="58"/>
    </row>
    <row r="20" spans="1:8" ht="12.75" customHeight="1">
      <c r="A20" s="19" t="s">
        <v>123</v>
      </c>
      <c r="B20" s="58"/>
      <c r="C20" s="58"/>
      <c r="D20" s="58"/>
      <c r="E20" s="58"/>
      <c r="F20" s="58"/>
      <c r="G20" s="58"/>
      <c r="H20" s="58"/>
    </row>
    <row r="21" spans="1:8" ht="12.75" customHeight="1">
      <c r="A21" s="19" t="s">
        <v>124</v>
      </c>
      <c r="B21" s="58"/>
      <c r="C21" s="58"/>
      <c r="D21" s="58"/>
      <c r="E21" s="58"/>
      <c r="F21" s="58"/>
      <c r="G21" s="58"/>
      <c r="H21" s="58"/>
    </row>
    <row r="22" spans="1:8" ht="12.75" customHeight="1">
      <c r="A22" s="19" t="s">
        <v>125</v>
      </c>
      <c r="B22" s="58"/>
      <c r="C22" s="58"/>
      <c r="D22" s="58"/>
      <c r="E22" s="58"/>
      <c r="F22" s="58"/>
      <c r="G22" s="58"/>
      <c r="H22" s="58"/>
    </row>
    <row r="23" spans="2:8" ht="12.75" customHeight="1">
      <c r="B23" s="58"/>
      <c r="C23" s="58"/>
      <c r="D23" s="58"/>
      <c r="E23" s="58"/>
      <c r="F23" s="58"/>
      <c r="G23" s="58"/>
      <c r="H23" s="58"/>
    </row>
    <row r="24" spans="1:8" ht="12.75" customHeight="1">
      <c r="A24" s="57" t="s">
        <v>126</v>
      </c>
      <c r="B24" s="58"/>
      <c r="C24" s="58"/>
      <c r="D24" s="58"/>
      <c r="E24" s="58"/>
      <c r="F24" s="58"/>
      <c r="G24" s="58"/>
      <c r="H24" s="58"/>
    </row>
    <row r="25" spans="1:8" ht="12.75" customHeight="1">
      <c r="A25" s="19" t="s">
        <v>127</v>
      </c>
      <c r="B25" s="58"/>
      <c r="C25" s="58"/>
      <c r="D25" s="58"/>
      <c r="E25" s="58"/>
      <c r="F25" s="58"/>
      <c r="G25" s="58"/>
      <c r="H25" s="58"/>
    </row>
    <row r="26" spans="1:8" ht="12.75" customHeight="1">
      <c r="A26" s="19" t="s">
        <v>128</v>
      </c>
      <c r="B26" s="58"/>
      <c r="C26" s="58"/>
      <c r="D26" s="58"/>
      <c r="E26" s="58"/>
      <c r="F26" s="58"/>
      <c r="G26" s="58"/>
      <c r="H26" s="58"/>
    </row>
    <row r="27" spans="1:8" ht="12.75" customHeight="1">
      <c r="A27" s="19" t="s">
        <v>129</v>
      </c>
      <c r="B27" s="58"/>
      <c r="C27" s="58"/>
      <c r="D27" s="58"/>
      <c r="E27" s="58"/>
      <c r="F27" s="58"/>
      <c r="G27" s="58"/>
      <c r="H27" s="58"/>
    </row>
    <row r="28" spans="1:8" ht="12.75" customHeight="1">
      <c r="A28" s="19" t="s">
        <v>130</v>
      </c>
      <c r="B28" s="58"/>
      <c r="C28" s="58"/>
      <c r="D28" s="58"/>
      <c r="E28" s="58"/>
      <c r="F28" s="58"/>
      <c r="G28" s="58"/>
      <c r="H28" s="58"/>
    </row>
    <row r="29" spans="1:8" ht="12.75">
      <c r="A29" s="55"/>
      <c r="B29" s="55"/>
      <c r="C29" s="55"/>
      <c r="D29" s="55"/>
      <c r="E29" s="55"/>
      <c r="F29" s="55"/>
      <c r="G29" s="55"/>
      <c r="H29" s="55"/>
    </row>
    <row r="30" spans="1:8" ht="12.75">
      <c r="A30" s="55" t="s">
        <v>131</v>
      </c>
      <c r="B30" s="55"/>
      <c r="C30" s="55"/>
      <c r="D30" s="55"/>
      <c r="E30" s="55"/>
      <c r="F30" s="55"/>
      <c r="G30" s="55"/>
      <c r="H30" s="55"/>
    </row>
    <row r="31" spans="1:8" ht="12.75">
      <c r="A31" s="55"/>
      <c r="B31" s="55"/>
      <c r="C31" s="55"/>
      <c r="D31" s="55"/>
      <c r="E31" s="55"/>
      <c r="F31" s="55"/>
      <c r="G31" s="55"/>
      <c r="H31" s="55"/>
    </row>
    <row r="32" spans="1:8" ht="12.75">
      <c r="A32" s="64" t="s">
        <v>142</v>
      </c>
      <c r="B32" s="55" t="s">
        <v>143</v>
      </c>
      <c r="C32" s="55"/>
      <c r="D32" s="60"/>
      <c r="E32" s="55" t="s">
        <v>144</v>
      </c>
      <c r="F32" s="55"/>
      <c r="G32" s="55"/>
      <c r="H32" s="55"/>
    </row>
    <row r="33" spans="1:10" ht="12.75">
      <c r="A33" s="55" t="s">
        <v>145</v>
      </c>
      <c r="B33" s="73" t="s">
        <v>146</v>
      </c>
      <c r="C33" s="73"/>
      <c r="D33" s="73"/>
      <c r="E33" s="73"/>
      <c r="F33" s="73"/>
      <c r="G33" s="73"/>
      <c r="H33" s="55" t="s">
        <v>147</v>
      </c>
      <c r="I33" s="55"/>
      <c r="J33" s="5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17</v>
      </c>
      <c r="C2" s="70"/>
      <c r="D2" s="70"/>
      <c r="E2" s="70"/>
      <c r="F2" s="70"/>
      <c r="G2" s="70"/>
    </row>
    <row r="3" spans="1:7" ht="12.75">
      <c r="A3" t="s">
        <v>85</v>
      </c>
      <c r="B3" s="12">
        <v>10.14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172.38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9.9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18.98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14.17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6.4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12.47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10.39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2.94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81.25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3.34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12.51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7.31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50.66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131.91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40.47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2">
        <f>B18/B2</f>
        <v>4.779411764705882</v>
      </c>
      <c r="C32" s="70"/>
      <c r="D32" s="70"/>
      <c r="E32" s="70"/>
      <c r="F32" s="70"/>
      <c r="G32" s="70"/>
    </row>
    <row r="33" spans="1:7" ht="12.75">
      <c r="A33" t="s">
        <v>23</v>
      </c>
      <c r="B33" s="2">
        <f>B25/B2</f>
        <v>2.98</v>
      </c>
      <c r="C33" s="70"/>
      <c r="D33" s="70"/>
      <c r="E33" s="70"/>
      <c r="F33" s="70"/>
      <c r="G33" s="70"/>
    </row>
    <row r="34" spans="1:7" ht="12.75">
      <c r="A34" t="s">
        <v>26</v>
      </c>
      <c r="B34" s="2">
        <f>B27/B2</f>
        <v>7.759411764705882</v>
      </c>
      <c r="C34" s="70"/>
      <c r="D34" s="70"/>
      <c r="E34" s="70"/>
      <c r="F34" s="70"/>
      <c r="G34" s="70"/>
    </row>
  </sheetData>
  <sheetProtection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29</v>
      </c>
      <c r="C2" s="70"/>
      <c r="D2" s="70"/>
      <c r="E2" s="70"/>
      <c r="F2" s="70"/>
      <c r="G2" s="70"/>
    </row>
    <row r="3" spans="1:7" ht="12.75">
      <c r="A3" t="s">
        <v>85</v>
      </c>
      <c r="B3" s="12">
        <v>6.18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179.22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31.5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21.75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3.53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5.9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12.85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10.97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3.5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3.37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93.37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3.39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13.51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7.16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51.56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144.93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34.28999999999999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2">
        <f>B18/B2</f>
        <v>3.2196551724137934</v>
      </c>
      <c r="C32" s="70"/>
      <c r="D32" s="70"/>
      <c r="E32" s="70"/>
      <c r="F32" s="70"/>
      <c r="G32" s="70"/>
    </row>
    <row r="33" spans="1:7" ht="12.75">
      <c r="A33" t="s">
        <v>23</v>
      </c>
      <c r="B33" s="2">
        <f>B25/B2</f>
        <v>1.7779310344827588</v>
      </c>
      <c r="C33" s="70"/>
      <c r="D33" s="70"/>
      <c r="E33" s="70"/>
      <c r="F33" s="70"/>
      <c r="G33" s="70"/>
    </row>
    <row r="34" spans="1:7" ht="12.75">
      <c r="A34" t="s">
        <v>26</v>
      </c>
      <c r="B34" s="2">
        <f>B27/B2</f>
        <v>4.9975862068965515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51</v>
      </c>
      <c r="C2" s="70"/>
      <c r="D2" s="70"/>
      <c r="E2" s="70"/>
      <c r="F2" s="70"/>
      <c r="G2" s="70"/>
    </row>
    <row r="3" spans="1:7" ht="12.75">
      <c r="A3" t="s">
        <v>85</v>
      </c>
      <c r="B3" s="12">
        <v>2.22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113.22000000000001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10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5.13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24.35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8.1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13.33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10.41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2.9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80.22000000000001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3.62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13.1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7.29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51.51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131.73000000000002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-18.510000000000005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2">
        <f>B18/B2</f>
        <v>1.5729411764705885</v>
      </c>
      <c r="C32" s="70"/>
      <c r="D32" s="70"/>
      <c r="E32" s="70"/>
      <c r="F32" s="70"/>
      <c r="G32" s="70"/>
    </row>
    <row r="33" spans="1:7" ht="12.75">
      <c r="A33" t="s">
        <v>23</v>
      </c>
      <c r="B33" s="2">
        <f>B25/B2</f>
        <v>1.01</v>
      </c>
      <c r="C33" s="70"/>
      <c r="D33" s="70"/>
      <c r="E33" s="70"/>
      <c r="F33" s="70"/>
      <c r="G33" s="70"/>
    </row>
    <row r="34" spans="1:7" ht="12.75">
      <c r="A34" t="s">
        <v>26</v>
      </c>
      <c r="B34" s="2">
        <f>B27/B2</f>
        <v>2.5829411764705887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1250</v>
      </c>
      <c r="C2" s="70"/>
      <c r="D2" s="70"/>
      <c r="E2" s="70"/>
      <c r="F2" s="70"/>
      <c r="G2" s="70"/>
    </row>
    <row r="3" spans="1:7" ht="12.75">
      <c r="A3" t="s">
        <v>85</v>
      </c>
      <c r="B3" s="10">
        <v>0.2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250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23.8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21.25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2.54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10.6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13.1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11.08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3.31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91.67999999999999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3.33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13.48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7.17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51.480000000000004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143.16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106.84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36</v>
      </c>
      <c r="C31" s="70"/>
      <c r="D31" s="70"/>
      <c r="E31" s="70"/>
      <c r="F31" s="70"/>
      <c r="G31" s="70"/>
    </row>
    <row r="32" spans="1:7" ht="12.75">
      <c r="A32" s="1" t="s">
        <v>22</v>
      </c>
      <c r="B32" s="13">
        <f>B18/B2</f>
        <v>0.07334399999999999</v>
      </c>
      <c r="C32" s="70"/>
      <c r="D32" s="70"/>
      <c r="E32" s="70"/>
      <c r="F32" s="70"/>
      <c r="G32" s="70"/>
    </row>
    <row r="33" spans="1:7" ht="12.75">
      <c r="A33" t="s">
        <v>23</v>
      </c>
      <c r="B33" s="13">
        <f>B25/B2</f>
        <v>0.041184000000000005</v>
      </c>
      <c r="C33" s="70"/>
      <c r="D33" s="70"/>
      <c r="E33" s="70"/>
      <c r="F33" s="70"/>
      <c r="G33" s="70"/>
    </row>
    <row r="34" spans="1:7" ht="12.75">
      <c r="A34" t="s">
        <v>26</v>
      </c>
      <c r="B34" s="13">
        <f>B27/B2</f>
        <v>0.11452799999999999</v>
      </c>
      <c r="C34" s="70"/>
      <c r="D34" s="70"/>
      <c r="E34" s="70"/>
      <c r="F34" s="70"/>
      <c r="G34" s="70"/>
    </row>
  </sheetData>
  <sheetProtection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850</v>
      </c>
      <c r="C2" s="70"/>
      <c r="D2" s="70"/>
      <c r="E2" s="70"/>
      <c r="F2" s="70"/>
      <c r="G2" s="70"/>
    </row>
    <row r="3" spans="1:7" ht="12.75">
      <c r="A3" t="s">
        <v>85</v>
      </c>
      <c r="B3" s="10">
        <v>0.264</v>
      </c>
      <c r="C3" s="70"/>
      <c r="D3" s="70"/>
      <c r="E3" s="70"/>
      <c r="F3" s="70"/>
      <c r="G3" s="70"/>
    </row>
    <row r="4" spans="1:7" ht="12.75">
      <c r="A4" t="s">
        <v>27</v>
      </c>
      <c r="B4" s="35">
        <f>B2*B3</f>
        <v>224.4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8.8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12.25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18.25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6.3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11.8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9.87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2.75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76.02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3.15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12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6.74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49.39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125.41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98.99000000000001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36</v>
      </c>
      <c r="C31" s="70"/>
      <c r="D31" s="70"/>
      <c r="E31" s="70"/>
      <c r="F31" s="70"/>
      <c r="G31" s="70"/>
    </row>
    <row r="32" spans="1:7" ht="12.75">
      <c r="A32" s="1" t="s">
        <v>22</v>
      </c>
      <c r="B32" s="13">
        <f>B18/B2</f>
        <v>0.08943529411764706</v>
      </c>
      <c r="C32" s="70"/>
      <c r="D32" s="70"/>
      <c r="E32" s="70"/>
      <c r="F32" s="70"/>
      <c r="G32" s="70"/>
    </row>
    <row r="33" spans="1:7" ht="12.75">
      <c r="A33" t="s">
        <v>23</v>
      </c>
      <c r="B33" s="13">
        <f>B25/B2</f>
        <v>0.058105882352941174</v>
      </c>
      <c r="C33" s="70"/>
      <c r="D33" s="70"/>
      <c r="E33" s="70"/>
      <c r="F33" s="70"/>
      <c r="G33" s="70"/>
    </row>
    <row r="34" spans="1:7" ht="12.75">
      <c r="A34" t="s">
        <v>26</v>
      </c>
      <c r="B34" s="13">
        <f>B27/B2</f>
        <v>0.14754117647058823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950</v>
      </c>
      <c r="C2" s="70"/>
      <c r="D2" s="70"/>
      <c r="E2" s="70"/>
      <c r="F2" s="70"/>
      <c r="G2" s="70"/>
    </row>
    <row r="3" spans="1:7" ht="12.75">
      <c r="A3" t="s">
        <v>85</v>
      </c>
      <c r="B3" s="10">
        <v>0.2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190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11.75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15.25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0.1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12.83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11.5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11.01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9.31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2.92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80.67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11.22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5.98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47.7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128.37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61.629999999999995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36</v>
      </c>
      <c r="C31" s="70"/>
      <c r="D31" s="70"/>
      <c r="E31" s="70"/>
      <c r="F31" s="70"/>
      <c r="G31" s="70"/>
    </row>
    <row r="32" spans="1:7" ht="12.75">
      <c r="A32" s="1" t="s">
        <v>22</v>
      </c>
      <c r="B32" s="13">
        <f>B18/B2</f>
        <v>0.08491578947368421</v>
      </c>
      <c r="C32" s="70"/>
      <c r="D32" s="70"/>
      <c r="E32" s="70"/>
      <c r="F32" s="70"/>
      <c r="G32" s="70"/>
    </row>
    <row r="33" spans="1:7" ht="12.75">
      <c r="A33" t="s">
        <v>23</v>
      </c>
      <c r="B33" s="13">
        <f>B25/B2</f>
        <v>0.050210526315789476</v>
      </c>
      <c r="C33" s="70"/>
      <c r="D33" s="70"/>
      <c r="E33" s="70"/>
      <c r="F33" s="70"/>
      <c r="G33" s="70"/>
    </row>
    <row r="34" spans="1:7" ht="12.75">
      <c r="A34" t="s">
        <v>26</v>
      </c>
      <c r="B34" s="13">
        <f>B27/B2</f>
        <v>0.13512631578947368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36">
        <v>850</v>
      </c>
      <c r="C2" s="70"/>
      <c r="D2" s="70"/>
      <c r="E2" s="70"/>
      <c r="F2" s="70"/>
      <c r="G2" s="70"/>
    </row>
    <row r="3" spans="1:7" ht="12.75">
      <c r="A3" t="s">
        <v>29</v>
      </c>
      <c r="B3" s="10">
        <v>0.198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168.3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16.5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12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7.67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0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11.96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9.93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1.5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2.23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61.79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3.2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12.12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6.79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49.61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111.4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56.900000000000006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36</v>
      </c>
      <c r="C31" s="70"/>
      <c r="D31" s="70"/>
      <c r="E31" s="70"/>
      <c r="F31" s="70"/>
      <c r="G31" s="70"/>
    </row>
    <row r="32" spans="1:7" ht="12.75">
      <c r="A32" s="1" t="s">
        <v>22</v>
      </c>
      <c r="B32" s="13">
        <f>B18/B2</f>
        <v>0.07269411764705883</v>
      </c>
      <c r="C32" s="70"/>
      <c r="D32" s="70"/>
      <c r="E32" s="70"/>
      <c r="F32" s="70"/>
      <c r="G32" s="70"/>
    </row>
    <row r="33" spans="1:7" ht="12.75">
      <c r="A33" t="s">
        <v>23</v>
      </c>
      <c r="B33" s="13">
        <f>B25/B2</f>
        <v>0.058364705882352944</v>
      </c>
      <c r="C33" s="70"/>
      <c r="D33" s="70"/>
      <c r="E33" s="70"/>
      <c r="F33" s="70"/>
      <c r="G33" s="70"/>
    </row>
    <row r="34" spans="1:7" ht="12.75">
      <c r="A34" t="s">
        <v>26</v>
      </c>
      <c r="B34" s="13">
        <f>B27/B2</f>
        <v>0.13105882352941178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1400</v>
      </c>
      <c r="C2" s="70"/>
      <c r="D2" s="70"/>
      <c r="E2" s="70"/>
      <c r="F2" s="70"/>
      <c r="G2" s="70"/>
    </row>
    <row r="3" spans="1:7" ht="12.75">
      <c r="A3" t="s">
        <v>29</v>
      </c>
      <c r="B3" s="10">
        <v>0.087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121.8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6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4.75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13.27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0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12.35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10.06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1.97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54.4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3.32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12.39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6.93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50.14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104.53999999999999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17.260000000000005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13">
        <f>B18/B2</f>
        <v>0.038857142857142854</v>
      </c>
      <c r="C32" s="70"/>
      <c r="D32" s="70"/>
      <c r="E32" s="70"/>
      <c r="F32" s="70"/>
      <c r="G32" s="70"/>
    </row>
    <row r="33" spans="1:7" ht="12.75">
      <c r="A33" t="s">
        <v>23</v>
      </c>
      <c r="B33" s="13">
        <f>B25/B2</f>
        <v>0.035814285714285715</v>
      </c>
      <c r="C33" s="70"/>
      <c r="D33" s="70"/>
      <c r="E33" s="70"/>
      <c r="F33" s="70"/>
      <c r="G33" s="70"/>
    </row>
    <row r="34" spans="1:7" ht="12.75">
      <c r="A34" t="s">
        <v>26</v>
      </c>
      <c r="B34" s="13">
        <f>B27/B2</f>
        <v>0.07467142857142857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34</v>
      </c>
      <c r="C2" s="70"/>
      <c r="D2" s="70"/>
      <c r="E2" s="70"/>
      <c r="F2" s="70"/>
      <c r="G2" s="70"/>
    </row>
    <row r="3" spans="1:7" ht="12.75">
      <c r="A3" t="s">
        <v>86</v>
      </c>
      <c r="B3" s="12">
        <v>5.5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187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10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10.7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6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35.74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9.9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10.89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9.01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3.68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101.92000000000002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2.98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10.97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5.66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47.11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149.03000000000003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37.96999999999997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2">
        <f>B18/B2</f>
        <v>2.9976470588235298</v>
      </c>
      <c r="C32" s="70"/>
      <c r="D32" s="70"/>
      <c r="E32" s="70"/>
      <c r="F32" s="70"/>
      <c r="G32" s="70"/>
    </row>
    <row r="33" spans="1:7" ht="12.75">
      <c r="A33" t="s">
        <v>23</v>
      </c>
      <c r="B33" s="2">
        <f>B25/B2</f>
        <v>1.3855882352941176</v>
      </c>
      <c r="C33" s="70"/>
      <c r="D33" s="70"/>
      <c r="E33" s="70"/>
      <c r="F33" s="70"/>
      <c r="G33" s="70"/>
    </row>
    <row r="34" spans="1:7" ht="12.75">
      <c r="A34" t="s">
        <v>26</v>
      </c>
      <c r="B34" s="2">
        <f>B27/B2</f>
        <v>4.383235294117648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34</v>
      </c>
      <c r="C2" s="70"/>
      <c r="D2" s="70"/>
      <c r="E2" s="70"/>
      <c r="F2" s="70"/>
      <c r="G2" s="70"/>
    </row>
    <row r="3" spans="1:7" ht="12.75">
      <c r="A3" t="s">
        <v>29</v>
      </c>
      <c r="B3" s="10">
        <v>2.58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87.72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5.4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3.25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35.74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5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11.05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8.97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2.83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78.24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3.04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11.11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5.84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47.489999999999995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125.72999999999999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-38.00999999999999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2">
        <f>B18/B2</f>
        <v>2.301176470588235</v>
      </c>
      <c r="C32" s="70"/>
      <c r="D32" s="70"/>
      <c r="E32" s="70"/>
      <c r="F32" s="70"/>
      <c r="G32" s="70"/>
    </row>
    <row r="33" spans="1:7" ht="12.75">
      <c r="A33" t="s">
        <v>23</v>
      </c>
      <c r="B33" s="2">
        <f>B25/B2</f>
        <v>1.3967647058823527</v>
      </c>
      <c r="C33" s="70"/>
      <c r="D33" s="70"/>
      <c r="E33" s="70"/>
      <c r="F33" s="70"/>
      <c r="G33" s="70"/>
    </row>
    <row r="34" spans="1:7" ht="12.75">
      <c r="A34" t="s">
        <v>26</v>
      </c>
      <c r="B34" s="2">
        <f>B27/B2</f>
        <v>3.697941176470588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0"/>
      <c r="B1" s="21" t="s">
        <v>64</v>
      </c>
      <c r="C1" s="21" t="s">
        <v>66</v>
      </c>
      <c r="D1" s="53" t="s">
        <v>132</v>
      </c>
      <c r="E1" s="22" t="s">
        <v>74</v>
      </c>
      <c r="F1" s="21" t="s">
        <v>78</v>
      </c>
      <c r="G1" s="21" t="s">
        <v>79</v>
      </c>
      <c r="H1" s="21" t="s">
        <v>69</v>
      </c>
    </row>
    <row r="2" spans="1:8" ht="12.75">
      <c r="A2" s="15" t="s">
        <v>63</v>
      </c>
      <c r="B2" s="15" t="s">
        <v>65</v>
      </c>
      <c r="C2" s="15" t="s">
        <v>67</v>
      </c>
      <c r="D2" s="61" t="s">
        <v>133</v>
      </c>
      <c r="E2" s="16" t="s">
        <v>75</v>
      </c>
      <c r="F2" s="15" t="s">
        <v>75</v>
      </c>
      <c r="G2" s="15" t="s">
        <v>75</v>
      </c>
      <c r="H2" s="15" t="s">
        <v>68</v>
      </c>
    </row>
    <row r="3" spans="1:8" ht="12.75">
      <c r="A3" s="4" t="s">
        <v>49</v>
      </c>
      <c r="B3" s="62">
        <f>HRSW!B4</f>
        <v>161.73000000000002</v>
      </c>
      <c r="C3" s="62">
        <f>HRSW!B18</f>
        <v>98.67</v>
      </c>
      <c r="D3" s="63">
        <f>B3-C3</f>
        <v>63.06000000000002</v>
      </c>
      <c r="E3" s="23">
        <v>1600</v>
      </c>
      <c r="F3" s="24">
        <f aca="true" t="shared" si="0" ref="F3:F20">B3*E3</f>
        <v>258768.00000000003</v>
      </c>
      <c r="G3" s="24">
        <f aca="true" t="shared" si="1" ref="G3:G20">E3*C3</f>
        <v>157872</v>
      </c>
      <c r="H3" s="24">
        <f>F3-G3</f>
        <v>100896.00000000003</v>
      </c>
    </row>
    <row r="4" spans="1:8" ht="12.75">
      <c r="A4" s="4" t="s">
        <v>50</v>
      </c>
      <c r="B4" s="62">
        <f>Durum!B4</f>
        <v>210</v>
      </c>
      <c r="C4" s="62">
        <f>Durum!B18</f>
        <v>119.91</v>
      </c>
      <c r="D4" s="63">
        <f aca="true" t="shared" si="2" ref="D4:D20">B4-C4</f>
        <v>90.09</v>
      </c>
      <c r="E4" s="23">
        <v>400</v>
      </c>
      <c r="F4" s="24">
        <f t="shared" si="0"/>
        <v>84000</v>
      </c>
      <c r="G4" s="24">
        <f t="shared" si="1"/>
        <v>47964</v>
      </c>
      <c r="H4" s="24">
        <f aca="true" t="shared" si="3" ref="H4:H19">F4-G4</f>
        <v>36036</v>
      </c>
    </row>
    <row r="5" spans="1:8" ht="12.75">
      <c r="A5" s="4" t="s">
        <v>51</v>
      </c>
      <c r="B5" s="62">
        <f>Barley!B4</f>
        <v>230.92</v>
      </c>
      <c r="C5" s="62">
        <f>Barley!B18</f>
        <v>89.82</v>
      </c>
      <c r="D5" s="63">
        <f t="shared" si="2"/>
        <v>141.1</v>
      </c>
      <c r="E5" s="23">
        <v>0</v>
      </c>
      <c r="F5" s="24">
        <f t="shared" si="0"/>
        <v>0</v>
      </c>
      <c r="G5" s="24">
        <f t="shared" si="1"/>
        <v>0</v>
      </c>
      <c r="H5" s="24">
        <f t="shared" si="3"/>
        <v>0</v>
      </c>
    </row>
    <row r="6" spans="1:8" ht="12.75">
      <c r="A6" s="4" t="s">
        <v>25</v>
      </c>
      <c r="B6" s="62">
        <f>Corn!B4</f>
        <v>195.46</v>
      </c>
      <c r="C6" s="62">
        <f>Corn!B18</f>
        <v>117.25999999999998</v>
      </c>
      <c r="D6" s="63">
        <f t="shared" si="2"/>
        <v>78.20000000000003</v>
      </c>
      <c r="E6" s="23">
        <v>0</v>
      </c>
      <c r="F6" s="24">
        <f t="shared" si="0"/>
        <v>0</v>
      </c>
      <c r="G6" s="24">
        <f t="shared" si="1"/>
        <v>0</v>
      </c>
      <c r="H6" s="24">
        <f t="shared" si="3"/>
        <v>0</v>
      </c>
    </row>
    <row r="7" spans="1:8" ht="12.75">
      <c r="A7" s="4" t="s">
        <v>52</v>
      </c>
      <c r="B7" s="62">
        <f>Oil_SF!B4</f>
        <v>223.88</v>
      </c>
      <c r="C7" s="62">
        <f>Oil_SF!B18</f>
        <v>124.7</v>
      </c>
      <c r="D7" s="63">
        <f t="shared" si="2"/>
        <v>99.17999999999999</v>
      </c>
      <c r="E7" s="23">
        <v>200</v>
      </c>
      <c r="F7" s="24">
        <f t="shared" si="0"/>
        <v>44776</v>
      </c>
      <c r="G7" s="24">
        <f t="shared" si="1"/>
        <v>24940</v>
      </c>
      <c r="H7" s="24">
        <f t="shared" si="3"/>
        <v>19836</v>
      </c>
    </row>
    <row r="8" spans="1:8" ht="12.75">
      <c r="A8" s="31" t="s">
        <v>93</v>
      </c>
      <c r="B8" s="62">
        <f>Conf_SF!B4</f>
        <v>284.76</v>
      </c>
      <c r="C8" s="62">
        <f>Conf_SF!B18</f>
        <v>147.81</v>
      </c>
      <c r="D8" s="63">
        <f t="shared" si="2"/>
        <v>136.95</v>
      </c>
      <c r="E8" s="23">
        <v>0</v>
      </c>
      <c r="F8" s="24">
        <f t="shared" si="0"/>
        <v>0</v>
      </c>
      <c r="G8" s="24">
        <f t="shared" si="1"/>
        <v>0</v>
      </c>
      <c r="H8" s="24">
        <f>F8-G8</f>
        <v>0</v>
      </c>
    </row>
    <row r="9" spans="1:8" ht="12.75">
      <c r="A9" s="4" t="s">
        <v>53</v>
      </c>
      <c r="B9" s="62">
        <f>Canola!B4</f>
        <v>225.72</v>
      </c>
      <c r="C9" s="62">
        <f>Canola!B18</f>
        <v>127.60000000000001</v>
      </c>
      <c r="D9" s="63">
        <f t="shared" si="2"/>
        <v>98.11999999999999</v>
      </c>
      <c r="E9" s="23">
        <v>0</v>
      </c>
      <c r="F9" s="24">
        <f t="shared" si="0"/>
        <v>0</v>
      </c>
      <c r="G9" s="24">
        <f t="shared" si="1"/>
        <v>0</v>
      </c>
      <c r="H9" s="24">
        <f t="shared" si="3"/>
        <v>0</v>
      </c>
    </row>
    <row r="10" spans="1:8" ht="12.75">
      <c r="A10" s="4" t="s">
        <v>54</v>
      </c>
      <c r="B10" s="62">
        <f>Flax!B4</f>
        <v>172.38</v>
      </c>
      <c r="C10" s="62">
        <f>Flax!B18</f>
        <v>81.25</v>
      </c>
      <c r="D10" s="63">
        <f t="shared" si="2"/>
        <v>91.13</v>
      </c>
      <c r="E10" s="23">
        <v>200</v>
      </c>
      <c r="F10" s="24">
        <f t="shared" si="0"/>
        <v>34476</v>
      </c>
      <c r="G10" s="24">
        <f t="shared" si="1"/>
        <v>16250</v>
      </c>
      <c r="H10" s="24">
        <f t="shared" si="3"/>
        <v>18226</v>
      </c>
    </row>
    <row r="11" spans="1:8" ht="12.75">
      <c r="A11" s="4" t="s">
        <v>57</v>
      </c>
      <c r="B11" s="62">
        <f>Peas!B4</f>
        <v>179.22</v>
      </c>
      <c r="C11" s="62">
        <f>Peas!B18</f>
        <v>93.37</v>
      </c>
      <c r="D11" s="63">
        <f t="shared" si="2"/>
        <v>85.85</v>
      </c>
      <c r="E11" s="23">
        <v>0</v>
      </c>
      <c r="F11" s="24">
        <f t="shared" si="0"/>
        <v>0</v>
      </c>
      <c r="G11" s="24">
        <f t="shared" si="1"/>
        <v>0</v>
      </c>
      <c r="H11" s="24">
        <f t="shared" si="3"/>
        <v>0</v>
      </c>
    </row>
    <row r="12" spans="1:8" ht="12.75">
      <c r="A12" s="4" t="s">
        <v>58</v>
      </c>
      <c r="B12" s="62">
        <f>Oats!B4</f>
        <v>113.22000000000001</v>
      </c>
      <c r="C12" s="62">
        <f>Oats!B18</f>
        <v>80.22000000000001</v>
      </c>
      <c r="D12" s="63">
        <f t="shared" si="2"/>
        <v>33</v>
      </c>
      <c r="E12" s="23">
        <v>0</v>
      </c>
      <c r="F12" s="24">
        <f t="shared" si="0"/>
        <v>0</v>
      </c>
      <c r="G12" s="24">
        <f t="shared" si="1"/>
        <v>0</v>
      </c>
      <c r="H12" s="24">
        <f t="shared" si="3"/>
        <v>0</v>
      </c>
    </row>
    <row r="13" spans="1:8" ht="12.75">
      <c r="A13" s="4" t="s">
        <v>59</v>
      </c>
      <c r="B13" s="62">
        <f>Lentil!B4</f>
        <v>250</v>
      </c>
      <c r="C13" s="62">
        <f>Lentil!B18</f>
        <v>91.67999999999999</v>
      </c>
      <c r="D13" s="63">
        <f t="shared" si="2"/>
        <v>158.32</v>
      </c>
      <c r="E13" s="23">
        <v>0</v>
      </c>
      <c r="F13" s="24">
        <f t="shared" si="0"/>
        <v>0</v>
      </c>
      <c r="G13" s="24">
        <f t="shared" si="1"/>
        <v>0</v>
      </c>
      <c r="H13" s="24">
        <f t="shared" si="3"/>
        <v>0</v>
      </c>
    </row>
    <row r="14" spans="1:8" ht="12.75">
      <c r="A14" s="4" t="s">
        <v>55</v>
      </c>
      <c r="B14" s="62">
        <f>Mustard!B4</f>
        <v>224.4</v>
      </c>
      <c r="C14" s="62">
        <f>Mustard!B18</f>
        <v>76.02</v>
      </c>
      <c r="D14" s="63">
        <f t="shared" si="2"/>
        <v>148.38</v>
      </c>
      <c r="E14" s="23">
        <v>0</v>
      </c>
      <c r="F14" s="24">
        <f t="shared" si="0"/>
        <v>0</v>
      </c>
      <c r="G14" s="24">
        <f t="shared" si="1"/>
        <v>0</v>
      </c>
      <c r="H14" s="24">
        <f t="shared" si="3"/>
        <v>0</v>
      </c>
    </row>
    <row r="15" spans="1:8" ht="12.75">
      <c r="A15" s="31" t="s">
        <v>90</v>
      </c>
      <c r="B15" s="62">
        <f>Saffl!B4</f>
        <v>190</v>
      </c>
      <c r="C15" s="62">
        <f>Saffl!B18</f>
        <v>80.67</v>
      </c>
      <c r="D15" s="63">
        <f t="shared" si="2"/>
        <v>109.33</v>
      </c>
      <c r="E15" s="23">
        <v>0</v>
      </c>
      <c r="F15" s="24">
        <f t="shared" si="0"/>
        <v>0</v>
      </c>
      <c r="G15" s="24">
        <f t="shared" si="1"/>
        <v>0</v>
      </c>
      <c r="H15" s="24">
        <f>F15-G15</f>
        <v>0</v>
      </c>
    </row>
    <row r="16" spans="1:8" ht="12.75">
      <c r="A16" s="4" t="s">
        <v>56</v>
      </c>
      <c r="B16" s="62">
        <f>Buckwht!B4</f>
        <v>168.3</v>
      </c>
      <c r="C16" s="62">
        <f>Buckwht!B18</f>
        <v>61.79</v>
      </c>
      <c r="D16" s="63">
        <f t="shared" si="2"/>
        <v>106.51000000000002</v>
      </c>
      <c r="E16" s="23">
        <v>0</v>
      </c>
      <c r="F16" s="24">
        <f t="shared" si="0"/>
        <v>0</v>
      </c>
      <c r="G16" s="24">
        <f t="shared" si="1"/>
        <v>0</v>
      </c>
      <c r="H16" s="24">
        <f t="shared" si="3"/>
        <v>0</v>
      </c>
    </row>
    <row r="17" spans="1:8" ht="12.75">
      <c r="A17" s="4" t="s">
        <v>60</v>
      </c>
      <c r="B17" s="62">
        <f>Millet!B4</f>
        <v>121.8</v>
      </c>
      <c r="C17" s="62">
        <f>Millet!B18</f>
        <v>54.4</v>
      </c>
      <c r="D17" s="63">
        <f t="shared" si="2"/>
        <v>67.4</v>
      </c>
      <c r="E17" s="23">
        <v>0</v>
      </c>
      <c r="F17" s="24">
        <f t="shared" si="0"/>
        <v>0</v>
      </c>
      <c r="G17" s="24">
        <f t="shared" si="1"/>
        <v>0</v>
      </c>
      <c r="H17" s="24">
        <f t="shared" si="3"/>
        <v>0</v>
      </c>
    </row>
    <row r="18" spans="1:8" ht="12.75">
      <c r="A18" s="4" t="s">
        <v>61</v>
      </c>
      <c r="B18" s="62">
        <f>HRWW!B4</f>
        <v>187</v>
      </c>
      <c r="C18" s="62">
        <f>HRWW!B18</f>
        <v>101.92000000000002</v>
      </c>
      <c r="D18" s="63">
        <f t="shared" si="2"/>
        <v>85.07999999999998</v>
      </c>
      <c r="E18" s="23">
        <v>0</v>
      </c>
      <c r="F18" s="24">
        <f t="shared" si="0"/>
        <v>0</v>
      </c>
      <c r="G18" s="24">
        <f t="shared" si="1"/>
        <v>0</v>
      </c>
      <c r="H18" s="24">
        <f t="shared" si="3"/>
        <v>0</v>
      </c>
    </row>
    <row r="19" spans="1:8" ht="12.75">
      <c r="A19" s="4" t="s">
        <v>62</v>
      </c>
      <c r="B19" s="62">
        <f>Rye!B4</f>
        <v>87.72</v>
      </c>
      <c r="C19" s="62">
        <f>Rye!B18</f>
        <v>78.24</v>
      </c>
      <c r="D19" s="63">
        <f t="shared" si="2"/>
        <v>9.480000000000004</v>
      </c>
      <c r="E19" s="23">
        <v>0</v>
      </c>
      <c r="F19" s="24">
        <f t="shared" si="0"/>
        <v>0</v>
      </c>
      <c r="G19" s="24">
        <f t="shared" si="1"/>
        <v>0</v>
      </c>
      <c r="H19" s="24">
        <f t="shared" si="3"/>
        <v>0</v>
      </c>
    </row>
    <row r="20" spans="1:8" ht="12.75">
      <c r="A20" s="31" t="s">
        <v>87</v>
      </c>
      <c r="B20" s="62">
        <f>Chickpea!B4</f>
        <v>297</v>
      </c>
      <c r="C20" s="62">
        <f>Chickpea!B18</f>
        <v>204.55</v>
      </c>
      <c r="D20" s="63">
        <f t="shared" si="2"/>
        <v>92.44999999999999</v>
      </c>
      <c r="E20" s="23">
        <v>0</v>
      </c>
      <c r="F20" s="24">
        <f t="shared" si="0"/>
        <v>0</v>
      </c>
      <c r="G20" s="24">
        <f t="shared" si="1"/>
        <v>0</v>
      </c>
      <c r="H20" s="24">
        <f>F20-G20</f>
        <v>0</v>
      </c>
    </row>
    <row r="21" spans="1:8" ht="12.75">
      <c r="A21" s="14" t="s">
        <v>80</v>
      </c>
      <c r="B21" s="14"/>
      <c r="C21" s="34"/>
      <c r="D21" s="34"/>
      <c r="E21" s="25">
        <f>SUM(E3:E20)</f>
        <v>2400</v>
      </c>
      <c r="F21" s="25">
        <f>SUM(F3:F20)</f>
        <v>422020</v>
      </c>
      <c r="G21" s="25">
        <f>SUM(G3:G20)</f>
        <v>247026</v>
      </c>
      <c r="H21" s="25">
        <f>SUM(H3:H20)</f>
        <v>174994.00000000003</v>
      </c>
    </row>
    <row r="22" spans="1:7" ht="12.75">
      <c r="A22" s="4"/>
      <c r="B22" s="4"/>
      <c r="C22" s="4"/>
      <c r="D22" s="4"/>
      <c r="E22" s="17"/>
      <c r="F22" s="17"/>
      <c r="G22" s="17"/>
    </row>
    <row r="23" spans="1:8" ht="12.75">
      <c r="A23" s="3"/>
      <c r="B23" s="3"/>
      <c r="C23" s="67" t="s">
        <v>48</v>
      </c>
      <c r="D23" s="67"/>
      <c r="E23" s="67"/>
      <c r="F23" s="3"/>
      <c r="G23" s="3"/>
      <c r="H23" s="3"/>
    </row>
    <row r="24" spans="1:8" ht="12.75">
      <c r="A24" s="18" t="s">
        <v>76</v>
      </c>
      <c r="B24" s="18"/>
      <c r="C24" s="18"/>
      <c r="D24" s="19"/>
      <c r="E24" s="18" t="s">
        <v>77</v>
      </c>
      <c r="F24" s="18"/>
      <c r="G24" s="18"/>
      <c r="H24" s="3"/>
    </row>
    <row r="25" spans="1:7" ht="12.75">
      <c r="A25" t="s">
        <v>84</v>
      </c>
      <c r="C25" s="26">
        <f>F21</f>
        <v>422020</v>
      </c>
      <c r="E25" t="s">
        <v>71</v>
      </c>
      <c r="G25" s="37">
        <f>G21</f>
        <v>247026</v>
      </c>
    </row>
    <row r="26" spans="1:8" ht="12.75">
      <c r="A26" t="s">
        <v>81</v>
      </c>
      <c r="C26" s="27">
        <v>15000</v>
      </c>
      <c r="D26" s="1" t="s">
        <v>73</v>
      </c>
      <c r="E26" t="s">
        <v>134</v>
      </c>
      <c r="G26" s="38">
        <v>33000</v>
      </c>
      <c r="H26" s="1" t="s">
        <v>73</v>
      </c>
    </row>
    <row r="27" spans="1:8" ht="12.75">
      <c r="A27" t="s">
        <v>83</v>
      </c>
      <c r="C27" s="28">
        <v>0</v>
      </c>
      <c r="D27" s="1" t="s">
        <v>73</v>
      </c>
      <c r="E27" t="s">
        <v>70</v>
      </c>
      <c r="G27" s="38">
        <v>66000</v>
      </c>
      <c r="H27" s="1" t="s">
        <v>73</v>
      </c>
    </row>
    <row r="28" spans="1:8" ht="12.75">
      <c r="A28" t="s">
        <v>69</v>
      </c>
      <c r="C28" s="26">
        <f>SUM(C25:C27)</f>
        <v>437020</v>
      </c>
      <c r="E28" t="s">
        <v>135</v>
      </c>
      <c r="G28" s="38">
        <v>0</v>
      </c>
      <c r="H28" s="1" t="s">
        <v>73</v>
      </c>
    </row>
    <row r="29" spans="5:8" ht="12.75">
      <c r="E29" t="s">
        <v>72</v>
      </c>
      <c r="G29" s="38">
        <v>0</v>
      </c>
      <c r="H29" s="1" t="s">
        <v>73</v>
      </c>
    </row>
    <row r="30" spans="5:8" ht="12.75">
      <c r="E30" t="s">
        <v>82</v>
      </c>
      <c r="G30" s="39">
        <v>8000</v>
      </c>
      <c r="H30" s="1" t="s">
        <v>73</v>
      </c>
    </row>
    <row r="31" spans="5:7" ht="13.5" thickBot="1">
      <c r="E31" t="s">
        <v>69</v>
      </c>
      <c r="G31" s="40">
        <f>SUM(G25:G30)</f>
        <v>354026</v>
      </c>
    </row>
    <row r="32" spans="1:8" ht="13.5" thickBot="1">
      <c r="A32" s="3" t="s">
        <v>136</v>
      </c>
      <c r="B32" s="3"/>
      <c r="C32" s="3"/>
      <c r="D32" s="3"/>
      <c r="E32" s="3"/>
      <c r="F32" s="3"/>
      <c r="G32" s="41">
        <f>C28-G31</f>
        <v>82994</v>
      </c>
      <c r="H32" s="3"/>
    </row>
    <row r="33" spans="3:7" ht="12.75">
      <c r="C33" s="68" t="s">
        <v>91</v>
      </c>
      <c r="D33" s="68"/>
      <c r="E33" s="68"/>
      <c r="F33" s="68"/>
      <c r="G33" s="6"/>
    </row>
    <row r="34" spans="3:6" ht="12.75">
      <c r="C34" s="69" t="s">
        <v>137</v>
      </c>
      <c r="D34" s="69"/>
      <c r="E34" s="69"/>
      <c r="F34" s="69"/>
    </row>
    <row r="36" ht="12.75">
      <c r="A36" t="s">
        <v>139</v>
      </c>
    </row>
    <row r="37" spans="1:12" ht="12.75">
      <c r="A37" s="42" t="s">
        <v>94</v>
      </c>
      <c r="B37" s="43" t="s">
        <v>95</v>
      </c>
      <c r="C37" s="43" t="s">
        <v>96</v>
      </c>
      <c r="D37" s="43" t="s">
        <v>97</v>
      </c>
      <c r="E37" s="43" t="s">
        <v>98</v>
      </c>
      <c r="F37" s="43" t="s">
        <v>99</v>
      </c>
      <c r="G37" s="43" t="s">
        <v>100</v>
      </c>
      <c r="H37" s="43" t="s">
        <v>101</v>
      </c>
      <c r="I37" s="43" t="s">
        <v>102</v>
      </c>
      <c r="J37" s="43" t="s">
        <v>103</v>
      </c>
      <c r="K37" s="43" t="s">
        <v>104</v>
      </c>
      <c r="L37" s="44" t="s">
        <v>105</v>
      </c>
    </row>
    <row r="38" spans="1:12" ht="12.75">
      <c r="A38" s="4" t="s">
        <v>49</v>
      </c>
      <c r="B38" s="45">
        <f>$E3*HRSW!$B7</f>
        <v>22496</v>
      </c>
      <c r="C38" s="45">
        <f>$E3*HRSW!$B8</f>
        <v>23920</v>
      </c>
      <c r="D38" s="45">
        <f>$E3*HRSW!$B9</f>
        <v>8000</v>
      </c>
      <c r="E38" s="45">
        <f>$E3*HRSW!$B10</f>
        <v>0</v>
      </c>
      <c r="F38" s="45">
        <f>$E3*HRSW!$B11</f>
        <v>39616</v>
      </c>
      <c r="G38" s="45">
        <f>$E3*HRSW!$B12</f>
        <v>15840</v>
      </c>
      <c r="H38" s="45">
        <f>$E3*HRSW!$B13</f>
        <v>17744</v>
      </c>
      <c r="I38" s="45">
        <f>$E3*HRSW!$B14</f>
        <v>14944</v>
      </c>
      <c r="J38" s="45">
        <f>$E3*HRSW!$B15</f>
        <v>0</v>
      </c>
      <c r="K38" s="45">
        <f>$E3*HRSW!$B16</f>
        <v>9600</v>
      </c>
      <c r="L38" s="46">
        <f>$E3*HRSW!$B17</f>
        <v>5712</v>
      </c>
    </row>
    <row r="39" spans="1:12" ht="12.75">
      <c r="A39" s="4" t="s">
        <v>50</v>
      </c>
      <c r="B39" s="24">
        <f>$E4*Durum!$B7</f>
        <v>11700</v>
      </c>
      <c r="C39" s="24">
        <f>$E4*Durum!$B8</f>
        <v>5980</v>
      </c>
      <c r="D39" s="24">
        <f>$E4*Durum!$B9</f>
        <v>2000</v>
      </c>
      <c r="E39" s="24">
        <f>$E4*Durum!$B10</f>
        <v>0</v>
      </c>
      <c r="F39" s="24">
        <f>$E4*Durum!$B11</f>
        <v>11788</v>
      </c>
      <c r="G39" s="24">
        <f>$E4*Durum!$B12</f>
        <v>4120</v>
      </c>
      <c r="H39" s="24">
        <f>$E4*Durum!$B13</f>
        <v>4488</v>
      </c>
      <c r="I39" s="24">
        <f>$E4*Durum!$B14</f>
        <v>3756</v>
      </c>
      <c r="J39" s="24">
        <f>$E4*Durum!$B15</f>
        <v>0</v>
      </c>
      <c r="K39" s="24">
        <f>$E4*Durum!$B16</f>
        <v>2400</v>
      </c>
      <c r="L39" s="47">
        <f>$E4*Durum!$B17</f>
        <v>1732</v>
      </c>
    </row>
    <row r="40" spans="1:12" ht="12.75">
      <c r="A40" s="4" t="s">
        <v>51</v>
      </c>
      <c r="B40" s="24">
        <f>$E5*Barley!$B7</f>
        <v>0</v>
      </c>
      <c r="C40" s="24">
        <f>$E5*Barley!$B8</f>
        <v>0</v>
      </c>
      <c r="D40" s="24">
        <f>$E5*Barley!$B9</f>
        <v>0</v>
      </c>
      <c r="E40" s="24">
        <f>$E5*Barley!$B10</f>
        <v>0</v>
      </c>
      <c r="F40" s="24">
        <f>$E5*Barley!$B11</f>
        <v>0</v>
      </c>
      <c r="G40" s="24">
        <f>$E5*Barley!$B12</f>
        <v>0</v>
      </c>
      <c r="H40" s="24">
        <f>$E5*Barley!$B13</f>
        <v>0</v>
      </c>
      <c r="I40" s="24">
        <f>$E5*Barley!$B14</f>
        <v>0</v>
      </c>
      <c r="J40" s="24">
        <f>$E5*Barley!$B15</f>
        <v>0</v>
      </c>
      <c r="K40" s="24">
        <f>$E5*Barley!$B16</f>
        <v>0</v>
      </c>
      <c r="L40" s="47">
        <f>$E5*Barley!$B17</f>
        <v>0</v>
      </c>
    </row>
    <row r="41" spans="1:12" ht="12.75">
      <c r="A41" s="4" t="s">
        <v>25</v>
      </c>
      <c r="B41" s="24">
        <f>$E6*Corn!$B7</f>
        <v>0</v>
      </c>
      <c r="C41" s="24">
        <f>$E6*Corn!$B8</f>
        <v>0</v>
      </c>
      <c r="D41" s="24">
        <f>$E6*Corn!$B9</f>
        <v>0</v>
      </c>
      <c r="E41" s="24">
        <f>$E6*Corn!$B10</f>
        <v>0</v>
      </c>
      <c r="F41" s="24">
        <f>$E6*Corn!$B11</f>
        <v>0</v>
      </c>
      <c r="G41" s="24">
        <f>$E6*Corn!$B12</f>
        <v>0</v>
      </c>
      <c r="H41" s="24">
        <f>$E6*Corn!$B13</f>
        <v>0</v>
      </c>
      <c r="I41" s="24">
        <f>$E6*Corn!$B14</f>
        <v>0</v>
      </c>
      <c r="J41" s="24">
        <f>$E6*Corn!$B15</f>
        <v>0</v>
      </c>
      <c r="K41" s="24">
        <f>$E6*Corn!$B16</f>
        <v>0</v>
      </c>
      <c r="L41" s="47">
        <f>$E6*Corn!$B17</f>
        <v>0</v>
      </c>
    </row>
    <row r="42" spans="1:12" ht="12.75">
      <c r="A42" s="4" t="s">
        <v>52</v>
      </c>
      <c r="B42" s="24">
        <f>$E7*Oil_SF!$B7</f>
        <v>3384.0000000000005</v>
      </c>
      <c r="C42" s="24">
        <f>$E7*Oil_SF!$B8</f>
        <v>4850</v>
      </c>
      <c r="D42" s="24">
        <f>$E7*Oil_SF!$B9</f>
        <v>0</v>
      </c>
      <c r="E42" s="24">
        <f>$E7*Oil_SF!$B10</f>
        <v>2400</v>
      </c>
      <c r="F42" s="24">
        <f>$E7*Oil_SF!$B11</f>
        <v>3802.0000000000005</v>
      </c>
      <c r="G42" s="24">
        <f>$E7*Oil_SF!$B12</f>
        <v>2420</v>
      </c>
      <c r="H42" s="24">
        <f>$E7*Oil_SF!$B13</f>
        <v>2362</v>
      </c>
      <c r="I42" s="24">
        <f>$E7*Oil_SF!$B14</f>
        <v>2005.9999999999998</v>
      </c>
      <c r="J42" s="24">
        <f>$E7*Oil_SF!$B15</f>
        <v>463.99999999999994</v>
      </c>
      <c r="K42" s="24">
        <f>$E7*Oil_SF!$B16</f>
        <v>2350</v>
      </c>
      <c r="L42" s="47">
        <f>$E7*Oil_SF!$B17</f>
        <v>902</v>
      </c>
    </row>
    <row r="43" spans="1:12" ht="12.75">
      <c r="A43" s="31" t="s">
        <v>93</v>
      </c>
      <c r="B43" s="24">
        <f>$E8*Conf_SF!$B$7</f>
        <v>0</v>
      </c>
      <c r="C43" s="24">
        <f>$E8*Conf_SF!$B$8</f>
        <v>0</v>
      </c>
      <c r="D43" s="24">
        <f>$E8*Conf_SF!$B$9</f>
        <v>0</v>
      </c>
      <c r="E43" s="24">
        <f>$E8*Conf_SF!$B$10</f>
        <v>0</v>
      </c>
      <c r="F43" s="24">
        <f>$E8*Conf_SF!$B$11</f>
        <v>0</v>
      </c>
      <c r="G43" s="24">
        <f>$E8*Conf_SF!$B$12</f>
        <v>0</v>
      </c>
      <c r="H43" s="24">
        <f>$E8*Conf_SF!$B$13</f>
        <v>0</v>
      </c>
      <c r="I43" s="24">
        <f>$E8*Conf_SF!$B$14</f>
        <v>0</v>
      </c>
      <c r="J43" s="24">
        <f>$E8*Conf_SF!$B$15</f>
        <v>0</v>
      </c>
      <c r="K43" s="24">
        <f>$E8*Conf_SF!$B$16</f>
        <v>0</v>
      </c>
      <c r="L43" s="47">
        <f>$E8*Conf_SF!$B$17</f>
        <v>0</v>
      </c>
    </row>
    <row r="44" spans="1:12" ht="12.75">
      <c r="A44" s="4" t="s">
        <v>53</v>
      </c>
      <c r="B44" s="24">
        <f>$E9*Canola!$B$7</f>
        <v>0</v>
      </c>
      <c r="C44" s="24">
        <f>$E9*Canola!$B$8</f>
        <v>0</v>
      </c>
      <c r="D44" s="24">
        <f>$E9*Canola!$B$9</f>
        <v>0</v>
      </c>
      <c r="E44" s="24">
        <f>$E9*Canola!$B$10</f>
        <v>0</v>
      </c>
      <c r="F44" s="24">
        <f>$E9*Canola!$B$11</f>
        <v>0</v>
      </c>
      <c r="G44" s="24">
        <f>$E9*Canola!$B$12</f>
        <v>0</v>
      </c>
      <c r="H44" s="24">
        <f>$E9*Canola!$B$13</f>
        <v>0</v>
      </c>
      <c r="I44" s="24">
        <f>$E9*Canola!$B$14</f>
        <v>0</v>
      </c>
      <c r="J44" s="24">
        <f>$E9*Canola!$B$15</f>
        <v>0</v>
      </c>
      <c r="K44" s="24">
        <f>$E9*Canola!$B$16</f>
        <v>0</v>
      </c>
      <c r="L44" s="47">
        <f>$E9*Canola!$B$17</f>
        <v>0</v>
      </c>
    </row>
    <row r="45" spans="1:12" ht="12.75">
      <c r="A45" s="4" t="s">
        <v>54</v>
      </c>
      <c r="B45" s="24">
        <f>$E10*Flax!$B$7</f>
        <v>1980</v>
      </c>
      <c r="C45" s="24">
        <f>$E10*Flax!$B$8</f>
        <v>3796</v>
      </c>
      <c r="D45" s="24">
        <f>$E10*Flax!$B$9</f>
        <v>0</v>
      </c>
      <c r="E45" s="24">
        <f>$E10*Flax!$B$10</f>
        <v>0</v>
      </c>
      <c r="F45" s="24">
        <f>$E10*Flax!$B$11</f>
        <v>2834</v>
      </c>
      <c r="G45" s="24">
        <f>$E10*Flax!$B$12</f>
        <v>1280</v>
      </c>
      <c r="H45" s="24">
        <f>$E10*Flax!$B$13</f>
        <v>2494</v>
      </c>
      <c r="I45" s="24">
        <f>$E10*Flax!$B$14</f>
        <v>2078</v>
      </c>
      <c r="J45" s="24">
        <f>$E10*Flax!$B$15</f>
        <v>0</v>
      </c>
      <c r="K45" s="24">
        <f>$E10*Flax!$B$16</f>
        <v>1200</v>
      </c>
      <c r="L45" s="47">
        <f>$E10*Flax!$B$17</f>
        <v>588</v>
      </c>
    </row>
    <row r="46" spans="1:12" ht="12.75">
      <c r="A46" s="4" t="s">
        <v>57</v>
      </c>
      <c r="B46" s="24">
        <f>$E11*Peas!$B$7</f>
        <v>0</v>
      </c>
      <c r="C46" s="24">
        <f>$E11*Peas!$B$8</f>
        <v>0</v>
      </c>
      <c r="D46" s="24">
        <f>$E11*Peas!$B$9</f>
        <v>0</v>
      </c>
      <c r="E46" s="24">
        <f>$E11*Peas!$B$10</f>
        <v>0</v>
      </c>
      <c r="F46" s="24">
        <f>$E11*Peas!$B$11</f>
        <v>0</v>
      </c>
      <c r="G46" s="24">
        <f>$E11*Peas!$B$12</f>
        <v>0</v>
      </c>
      <c r="H46" s="24">
        <f>$E11*Peas!$B$13</f>
        <v>0</v>
      </c>
      <c r="I46" s="24">
        <f>$E11*Peas!$B$14</f>
        <v>0</v>
      </c>
      <c r="J46" s="24">
        <f>$E11*Peas!$B$15</f>
        <v>0</v>
      </c>
      <c r="K46" s="24">
        <f>$E11*Peas!$B$16</f>
        <v>0</v>
      </c>
      <c r="L46" s="47">
        <f>$E11*Peas!$B$17</f>
        <v>0</v>
      </c>
    </row>
    <row r="47" spans="1:12" ht="12.75">
      <c r="A47" s="4" t="s">
        <v>58</v>
      </c>
      <c r="B47" s="24">
        <f>$E12*Oats!$B$7</f>
        <v>0</v>
      </c>
      <c r="C47" s="24">
        <f>$E12*Oats!$B$8</f>
        <v>0</v>
      </c>
      <c r="D47" s="24">
        <f>$E12*Oats!$B$9</f>
        <v>0</v>
      </c>
      <c r="E47" s="24">
        <f>$E12*Oats!$B$10</f>
        <v>0</v>
      </c>
      <c r="F47" s="24">
        <f>$E12*Oats!$B$11</f>
        <v>0</v>
      </c>
      <c r="G47" s="24">
        <f>$E12*Oats!$B$12</f>
        <v>0</v>
      </c>
      <c r="H47" s="24">
        <f>$E12*Oats!$B$13</f>
        <v>0</v>
      </c>
      <c r="I47" s="24">
        <f>$E12*Oats!$B$14</f>
        <v>0</v>
      </c>
      <c r="J47" s="24">
        <f>$E12*Oats!$B$15</f>
        <v>0</v>
      </c>
      <c r="K47" s="24">
        <f>$E12*Oats!$B$16</f>
        <v>0</v>
      </c>
      <c r="L47" s="47">
        <f>$E12*Oats!$B$17</f>
        <v>0</v>
      </c>
    </row>
    <row r="48" spans="1:12" ht="12.75">
      <c r="A48" s="4" t="s">
        <v>59</v>
      </c>
      <c r="B48" s="24">
        <f>$E13*Lentil!$B$7</f>
        <v>0</v>
      </c>
      <c r="C48" s="24">
        <f>$E13*Lentil!$B$8</f>
        <v>0</v>
      </c>
      <c r="D48" s="24">
        <f>$E13*Lentil!$B$9</f>
        <v>0</v>
      </c>
      <c r="E48" s="24">
        <f>$E13*Lentil!$B$10</f>
        <v>0</v>
      </c>
      <c r="F48" s="24">
        <f>$E13*Lentil!$B$11</f>
        <v>0</v>
      </c>
      <c r="G48" s="24">
        <f>$E13*Lentil!$B$12</f>
        <v>0</v>
      </c>
      <c r="H48" s="24">
        <f>$E13*Lentil!$B$13</f>
        <v>0</v>
      </c>
      <c r="I48" s="24">
        <f>$E13*Lentil!$B$14</f>
        <v>0</v>
      </c>
      <c r="J48" s="24">
        <f>$E13*Lentil!$B$15</f>
        <v>0</v>
      </c>
      <c r="K48" s="24">
        <f>$E13*Lentil!$B$16</f>
        <v>0</v>
      </c>
      <c r="L48" s="47">
        <f>$E13*Lentil!$B$17</f>
        <v>0</v>
      </c>
    </row>
    <row r="49" spans="1:12" ht="12.75">
      <c r="A49" s="4" t="s">
        <v>55</v>
      </c>
      <c r="B49" s="24">
        <f>$E14*Mustard!$B$7</f>
        <v>0</v>
      </c>
      <c r="C49" s="24">
        <f>$E14*Mustard!$B$8</f>
        <v>0</v>
      </c>
      <c r="D49" s="24">
        <f>$E14*Mustard!$B$9</f>
        <v>0</v>
      </c>
      <c r="E49" s="24">
        <f>$E14*Mustard!$B$10</f>
        <v>0</v>
      </c>
      <c r="F49" s="24">
        <f>$E14*Mustard!$B$11</f>
        <v>0</v>
      </c>
      <c r="G49" s="24">
        <f>$E14*Mustard!$B$12</f>
        <v>0</v>
      </c>
      <c r="H49" s="24">
        <f>$E14*Mustard!$B$13</f>
        <v>0</v>
      </c>
      <c r="I49" s="24">
        <f>$E14*Mustard!$B$14</f>
        <v>0</v>
      </c>
      <c r="J49" s="24">
        <f>$E14*Mustard!$B$15</f>
        <v>0</v>
      </c>
      <c r="K49" s="24">
        <f>$E14*Mustard!$B$16</f>
        <v>0</v>
      </c>
      <c r="L49" s="47">
        <f>$E14*Mustard!$B$17</f>
        <v>0</v>
      </c>
    </row>
    <row r="50" spans="1:12" ht="12.75">
      <c r="A50" s="31" t="s">
        <v>90</v>
      </c>
      <c r="B50" s="48">
        <f>$E15*Saffl!$B$7</f>
        <v>0</v>
      </c>
      <c r="C50" s="24">
        <f>$E15*Saffl!$B$8</f>
        <v>0</v>
      </c>
      <c r="D50" s="24">
        <f>$E15*Saffl!$B$9</f>
        <v>0</v>
      </c>
      <c r="E50" s="24">
        <f>$E15*Saffl!$B$10</f>
        <v>0</v>
      </c>
      <c r="F50" s="24">
        <f>$E15*Saffl!$B$11</f>
        <v>0</v>
      </c>
      <c r="G50" s="24">
        <f>$E15*Saffl!$B$12</f>
        <v>0</v>
      </c>
      <c r="H50" s="24">
        <f>$E15*Saffl!$B$13</f>
        <v>0</v>
      </c>
      <c r="I50" s="24">
        <f>$E15*Saffl!$B$14</f>
        <v>0</v>
      </c>
      <c r="J50" s="24">
        <f>$E15*Saffl!$B$15</f>
        <v>0</v>
      </c>
      <c r="K50" s="24">
        <f>$E15*Saffl!$B$16</f>
        <v>0</v>
      </c>
      <c r="L50" s="47">
        <f>$E15*Saffl!$B$17</f>
        <v>0</v>
      </c>
    </row>
    <row r="51" spans="1:12" ht="12.75">
      <c r="A51" s="4" t="s">
        <v>56</v>
      </c>
      <c r="B51" s="48">
        <f>$E16*Buckwht!$B$7</f>
        <v>0</v>
      </c>
      <c r="C51" s="48">
        <f>$E16*Buckwht!$B$8</f>
        <v>0</v>
      </c>
      <c r="D51" s="48">
        <f>$E16*Buckwht!$B$9</f>
        <v>0</v>
      </c>
      <c r="E51" s="48">
        <f>$E16*Buckwht!$B$10</f>
        <v>0</v>
      </c>
      <c r="F51" s="48">
        <f>$E16*Buckwht!$B$11</f>
        <v>0</v>
      </c>
      <c r="G51" s="48">
        <f>$E16*Buckwht!$B$12</f>
        <v>0</v>
      </c>
      <c r="H51" s="48">
        <f>$E16*Buckwht!$B$13</f>
        <v>0</v>
      </c>
      <c r="I51" s="48">
        <f>$E16*Buckwht!$B$14</f>
        <v>0</v>
      </c>
      <c r="J51" s="48">
        <f>$E16*Buckwht!$B$15</f>
        <v>0</v>
      </c>
      <c r="K51" s="48">
        <f>$E16*Buckwht!$B$16</f>
        <v>0</v>
      </c>
      <c r="L51" s="49">
        <f>$E16*Buckwht!$B$17</f>
        <v>0</v>
      </c>
    </row>
    <row r="52" spans="1:12" ht="12.75">
      <c r="A52" s="4" t="s">
        <v>60</v>
      </c>
      <c r="B52" s="48">
        <f>$E17*Millet!$B$7</f>
        <v>0</v>
      </c>
      <c r="C52" s="48">
        <f>$E17*Millet!$B$8</f>
        <v>0</v>
      </c>
      <c r="D52" s="48">
        <f>$E17*Millet!$B$9</f>
        <v>0</v>
      </c>
      <c r="E52" s="48">
        <f>$E17*Millet!$B$10</f>
        <v>0</v>
      </c>
      <c r="F52" s="48">
        <f>$E17*Millet!$B$11</f>
        <v>0</v>
      </c>
      <c r="G52" s="48">
        <f>$E17*Millet!$B$12</f>
        <v>0</v>
      </c>
      <c r="H52" s="48">
        <f>$E17*Millet!$B$13</f>
        <v>0</v>
      </c>
      <c r="I52" s="48">
        <f>$E17*Millet!$B$14</f>
        <v>0</v>
      </c>
      <c r="J52" s="48">
        <f>$E17*Millet!$B$15</f>
        <v>0</v>
      </c>
      <c r="K52" s="48">
        <f>$E17*Millet!$B$16</f>
        <v>0</v>
      </c>
      <c r="L52" s="49">
        <f>$E17*Millet!$B$17</f>
        <v>0</v>
      </c>
    </row>
    <row r="53" spans="1:12" ht="12.75">
      <c r="A53" s="4" t="s">
        <v>61</v>
      </c>
      <c r="B53" s="48">
        <f>$E18*HRWW!$B$7</f>
        <v>0</v>
      </c>
      <c r="C53" s="48">
        <f>$E18*HRWW!$B$8</f>
        <v>0</v>
      </c>
      <c r="D53" s="48">
        <f>$E18*HRWW!$B$9</f>
        <v>0</v>
      </c>
      <c r="E53" s="48">
        <f>$E18*HRWW!$B$10</f>
        <v>0</v>
      </c>
      <c r="F53" s="48">
        <f>$E18*HRWW!$B$11</f>
        <v>0</v>
      </c>
      <c r="G53" s="48">
        <f>$E18*HRWW!$B$12</f>
        <v>0</v>
      </c>
      <c r="H53" s="48">
        <f>$E18*HRWW!$B$13</f>
        <v>0</v>
      </c>
      <c r="I53" s="48">
        <f>$E18*HRWW!$B$14</f>
        <v>0</v>
      </c>
      <c r="J53" s="48">
        <f>$E18*HRWW!$B$15</f>
        <v>0</v>
      </c>
      <c r="K53" s="48">
        <f>$E18*HRWW!$B$16</f>
        <v>0</v>
      </c>
      <c r="L53" s="49">
        <f>$E18*HRWW!$B$17</f>
        <v>0</v>
      </c>
    </row>
    <row r="54" spans="1:12" ht="12.75">
      <c r="A54" s="4" t="s">
        <v>62</v>
      </c>
      <c r="B54" s="48">
        <f>$E19*Rye!$B$7</f>
        <v>0</v>
      </c>
      <c r="C54" s="48">
        <f>$E19*Rye!$B$8</f>
        <v>0</v>
      </c>
      <c r="D54" s="48">
        <f>$E19*Rye!$B$9</f>
        <v>0</v>
      </c>
      <c r="E54" s="48">
        <f>$E19*Rye!$B$10</f>
        <v>0</v>
      </c>
      <c r="F54" s="48">
        <f>$E19*Rye!$B$11</f>
        <v>0</v>
      </c>
      <c r="G54" s="48">
        <f>$E19*Rye!$B$12</f>
        <v>0</v>
      </c>
      <c r="H54" s="48">
        <f>$E19*Rye!$B$13</f>
        <v>0</v>
      </c>
      <c r="I54" s="48">
        <f>$E19*Rye!$B$14</f>
        <v>0</v>
      </c>
      <c r="J54" s="48">
        <f>$E19*Rye!$B$15</f>
        <v>0</v>
      </c>
      <c r="K54" s="48">
        <f>$E19*Rye!$B$16</f>
        <v>0</v>
      </c>
      <c r="L54" s="49">
        <f>$E19*Rye!$B$17</f>
        <v>0</v>
      </c>
    </row>
    <row r="55" spans="1:12" ht="12.75">
      <c r="A55" s="31" t="s">
        <v>87</v>
      </c>
      <c r="B55" s="48">
        <f>$E20*Chickpea!$B$7</f>
        <v>0</v>
      </c>
      <c r="C55" s="48">
        <f>$E20*Chickpea!$B$8</f>
        <v>0</v>
      </c>
      <c r="D55" s="48">
        <f>$E20*Chickpea!$B$9</f>
        <v>0</v>
      </c>
      <c r="E55" s="48">
        <f>$E20*Chickpea!$B$10</f>
        <v>0</v>
      </c>
      <c r="F55" s="48">
        <f>$E20*Chickpea!$B$11</f>
        <v>0</v>
      </c>
      <c r="G55" s="48">
        <f>$E20*Chickpea!$B$12</f>
        <v>0</v>
      </c>
      <c r="H55" s="48">
        <f>$E20*Chickpea!$B$13</f>
        <v>0</v>
      </c>
      <c r="I55" s="48">
        <f>$E20*Chickpea!$B$14</f>
        <v>0</v>
      </c>
      <c r="J55" s="48">
        <f>$E20*Chickpea!$B$15</f>
        <v>0</v>
      </c>
      <c r="K55" s="48">
        <f>$E20*Chickpea!$B$16</f>
        <v>0</v>
      </c>
      <c r="L55" s="49">
        <f>$E20*Chickpea!$B$17</f>
        <v>0</v>
      </c>
    </row>
    <row r="56" spans="1:12" ht="12.75">
      <c r="A56" s="50" t="s">
        <v>80</v>
      </c>
      <c r="B56" s="25">
        <f>SUM(B38:B55)</f>
        <v>39560</v>
      </c>
      <c r="C56" s="25">
        <f aca="true" t="shared" si="4" ref="C56:L56">SUM(C38:C55)</f>
        <v>38546</v>
      </c>
      <c r="D56" s="25">
        <f t="shared" si="4"/>
        <v>10000</v>
      </c>
      <c r="E56" s="25">
        <f t="shared" si="4"/>
        <v>2400</v>
      </c>
      <c r="F56" s="25">
        <f t="shared" si="4"/>
        <v>58040</v>
      </c>
      <c r="G56" s="25">
        <f t="shared" si="4"/>
        <v>23660</v>
      </c>
      <c r="H56" s="25">
        <f t="shared" si="4"/>
        <v>27088</v>
      </c>
      <c r="I56" s="25">
        <f t="shared" si="4"/>
        <v>22784</v>
      </c>
      <c r="J56" s="25">
        <f t="shared" si="4"/>
        <v>463.99999999999994</v>
      </c>
      <c r="K56" s="25">
        <f t="shared" si="4"/>
        <v>15550</v>
      </c>
      <c r="L56" s="51">
        <f t="shared" si="4"/>
        <v>8934</v>
      </c>
    </row>
    <row r="57" spans="1:12" ht="12.75">
      <c r="A57" s="50" t="s">
        <v>106</v>
      </c>
      <c r="B57" s="25"/>
      <c r="C57" s="51"/>
      <c r="D57" s="52">
        <f>SUM(B56:L56)</f>
        <v>247026</v>
      </c>
      <c r="E57" s="26"/>
      <c r="F57" s="26"/>
      <c r="G57" s="26"/>
      <c r="H57" s="26"/>
      <c r="I57" s="26"/>
      <c r="J57" s="26"/>
      <c r="K57" s="26"/>
      <c r="L57" s="26"/>
    </row>
  </sheetData>
  <sheetProtection sheet="1" objects="1" scenarios="1"/>
  <mergeCells count="3">
    <mergeCell ref="C23:E23"/>
    <mergeCell ref="C33:F33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89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1100</v>
      </c>
      <c r="C2" s="70"/>
      <c r="D2" s="70"/>
      <c r="E2" s="70"/>
      <c r="F2" s="70"/>
      <c r="G2" s="70"/>
    </row>
    <row r="3" spans="1:7" ht="12.75">
      <c r="A3" t="s">
        <v>85</v>
      </c>
      <c r="B3" s="33">
        <v>0.27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297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78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21.25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50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3.6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10.8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14.02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12.49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7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7.39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204.55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3.55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14.56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7.97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53.58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258.13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38.870000000000005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36</v>
      </c>
      <c r="C31" s="70"/>
      <c r="D31" s="70"/>
      <c r="E31" s="70"/>
      <c r="F31" s="70"/>
      <c r="G31" s="70"/>
    </row>
    <row r="32" spans="1:7" ht="12.75">
      <c r="A32" s="1" t="s">
        <v>22</v>
      </c>
      <c r="B32" s="13">
        <f>B18/B2</f>
        <v>0.18595454545454546</v>
      </c>
      <c r="C32" s="70"/>
      <c r="D32" s="70"/>
      <c r="E32" s="70"/>
      <c r="F32" s="70"/>
      <c r="G32" s="70"/>
    </row>
    <row r="33" spans="1:7" ht="12.75">
      <c r="A33" t="s">
        <v>23</v>
      </c>
      <c r="B33" s="13">
        <f>B25/B2</f>
        <v>0.04870909090909091</v>
      </c>
      <c r="C33" s="70"/>
      <c r="D33" s="70"/>
      <c r="E33" s="70"/>
      <c r="F33" s="70"/>
      <c r="G33" s="70"/>
    </row>
    <row r="34" spans="1:7" ht="12.75">
      <c r="A34" t="s">
        <v>26</v>
      </c>
      <c r="B34" s="13">
        <f>B27/B2</f>
        <v>0.23466363636363635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29" t="s">
        <v>0</v>
      </c>
      <c r="C1" s="71" t="s">
        <v>30</v>
      </c>
      <c r="D1" s="71"/>
      <c r="E1" s="71"/>
      <c r="F1" s="71"/>
      <c r="G1" s="71"/>
    </row>
    <row r="2" spans="1:7" ht="12.75">
      <c r="A2" t="s">
        <v>28</v>
      </c>
      <c r="B2" s="9">
        <v>27</v>
      </c>
      <c r="C2" s="70"/>
      <c r="D2" s="70"/>
      <c r="E2" s="70"/>
      <c r="F2" s="70"/>
      <c r="G2" s="70"/>
    </row>
    <row r="3" spans="1:7" ht="12.75">
      <c r="A3" t="s">
        <v>85</v>
      </c>
      <c r="B3" s="10">
        <v>5.99</v>
      </c>
      <c r="C3" s="70"/>
      <c r="D3" s="70"/>
      <c r="E3" s="70"/>
      <c r="F3" s="70"/>
      <c r="G3" s="70"/>
    </row>
    <row r="4" spans="1:7" ht="12.75">
      <c r="A4" t="s">
        <v>27</v>
      </c>
      <c r="B4">
        <f>B2*B3</f>
        <v>161.73000000000002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14.06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14.95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5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24.76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9.9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11.09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9.34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3.57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98.67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3.03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11.28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6.01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47.82</v>
      </c>
      <c r="C25" s="70"/>
      <c r="D25" s="70"/>
      <c r="E25" s="70"/>
      <c r="F25" s="70"/>
      <c r="G25" s="70"/>
    </row>
    <row r="26" spans="2:7" ht="12.75" customHeight="1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146.49</v>
      </c>
      <c r="C27" s="70"/>
      <c r="D27" s="70"/>
      <c r="E27" s="70"/>
      <c r="F27" s="70"/>
      <c r="G27" s="70"/>
    </row>
    <row r="28" spans="2:7" ht="12.75" customHeight="1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15.240000000000009</v>
      </c>
      <c r="C29" s="70"/>
      <c r="D29" s="70"/>
      <c r="E29" s="70"/>
      <c r="F29" s="70"/>
      <c r="G29" s="70"/>
    </row>
    <row r="30" spans="2:7" ht="12.75" customHeight="1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2">
        <f>B18/B2</f>
        <v>3.6544444444444446</v>
      </c>
      <c r="C32" s="70"/>
      <c r="D32" s="70"/>
      <c r="E32" s="70"/>
      <c r="F32" s="70"/>
      <c r="G32" s="70"/>
    </row>
    <row r="33" spans="1:7" ht="12.75">
      <c r="A33" t="s">
        <v>23</v>
      </c>
      <c r="B33" s="2">
        <f>B25/B2</f>
        <v>1.771111111111111</v>
      </c>
      <c r="C33" s="70"/>
      <c r="D33" s="70"/>
      <c r="E33" s="70"/>
      <c r="F33" s="70"/>
      <c r="G33" s="70"/>
    </row>
    <row r="34" spans="1:7" ht="12.75">
      <c r="A34" t="s">
        <v>26</v>
      </c>
      <c r="B34" s="2">
        <f>B27/B2</f>
        <v>5.4255555555555555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29" t="s">
        <v>0</v>
      </c>
      <c r="C1" s="71" t="s">
        <v>30</v>
      </c>
      <c r="D1" s="71"/>
      <c r="E1" s="71"/>
      <c r="F1" s="71"/>
      <c r="G1" s="71"/>
    </row>
    <row r="2" spans="1:7" ht="12.75">
      <c r="A2" t="s">
        <v>28</v>
      </c>
      <c r="B2" s="9">
        <v>30</v>
      </c>
      <c r="C2" s="70"/>
      <c r="D2" s="70"/>
      <c r="E2" s="70"/>
      <c r="F2" s="70"/>
      <c r="G2" s="70"/>
    </row>
    <row r="3" spans="1:7" ht="12.75">
      <c r="A3" t="s">
        <v>85</v>
      </c>
      <c r="B3" s="12">
        <v>7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210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29.25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14.95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5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29.47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10.3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11.22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9.39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4.33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119.91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3.07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11.37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6.05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47.989999999999995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167.89999999999998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42.10000000000002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2">
        <f>B18/B2</f>
        <v>3.997</v>
      </c>
      <c r="C32" s="70"/>
      <c r="D32" s="70"/>
      <c r="E32" s="70"/>
      <c r="F32" s="70"/>
      <c r="G32" s="70"/>
    </row>
    <row r="33" spans="1:7" ht="12.75">
      <c r="A33" t="s">
        <v>23</v>
      </c>
      <c r="B33" s="2">
        <f>B25/B2</f>
        <v>1.5996666666666666</v>
      </c>
      <c r="C33" s="70"/>
      <c r="D33" s="70"/>
      <c r="E33" s="70"/>
      <c r="F33" s="70"/>
      <c r="G33" s="70"/>
    </row>
    <row r="34" spans="1:7" ht="12.75">
      <c r="A34" t="s">
        <v>26</v>
      </c>
      <c r="B34" s="2">
        <f>B27/B2</f>
        <v>5.596666666666666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46</v>
      </c>
      <c r="C2" s="70"/>
      <c r="D2" s="70"/>
      <c r="E2" s="70"/>
      <c r="F2" s="70"/>
      <c r="G2" s="70"/>
    </row>
    <row r="3" spans="1:7" ht="12.75">
      <c r="A3" t="s">
        <v>85</v>
      </c>
      <c r="B3" s="10">
        <v>5.02</v>
      </c>
      <c r="C3" s="70" t="s">
        <v>140</v>
      </c>
      <c r="D3" s="70"/>
      <c r="E3" s="70"/>
      <c r="F3" s="70"/>
      <c r="G3" s="70"/>
    </row>
    <row r="4" spans="1:7" ht="12.75">
      <c r="A4" t="s">
        <v>27</v>
      </c>
      <c r="B4">
        <f>B2*B3</f>
        <v>230.92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10.63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14.35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1.25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0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26.29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4.6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13.12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10.33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3.25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89.82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3.55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12.95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7.21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51.21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141.03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89.88999999999999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2">
        <f>B18/B2</f>
        <v>1.9526086956521738</v>
      </c>
      <c r="C32" s="70"/>
      <c r="D32" s="70"/>
      <c r="E32" s="70"/>
      <c r="F32" s="70"/>
      <c r="G32" s="70"/>
    </row>
    <row r="33" spans="1:7" ht="12.75">
      <c r="A33" t="s">
        <v>23</v>
      </c>
      <c r="B33" s="2">
        <f>B25/B2</f>
        <v>1.1132608695652173</v>
      </c>
      <c r="C33" s="70"/>
      <c r="D33" s="70"/>
      <c r="E33" s="70"/>
      <c r="F33" s="70"/>
      <c r="G33" s="70"/>
    </row>
    <row r="34" spans="1:7" ht="12.75">
      <c r="A34" t="s">
        <v>26</v>
      </c>
      <c r="B34" s="2">
        <f>B27/B2</f>
        <v>3.0658695652173913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58</v>
      </c>
      <c r="C2" s="70"/>
      <c r="D2" s="70"/>
      <c r="E2" s="70"/>
      <c r="F2" s="70"/>
      <c r="G2" s="70"/>
    </row>
    <row r="3" spans="1:7" ht="12.75">
      <c r="A3" t="s">
        <v>85</v>
      </c>
      <c r="B3" s="10">
        <v>3.37</v>
      </c>
      <c r="C3" s="70"/>
      <c r="D3" s="70"/>
      <c r="E3" s="70"/>
      <c r="F3" s="70"/>
      <c r="G3" s="70"/>
    </row>
    <row r="4" spans="1:7" ht="12.75">
      <c r="A4" t="s">
        <v>27</v>
      </c>
      <c r="B4">
        <f>B2*B3</f>
        <v>195.46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30.4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11.75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3.8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27.4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0</v>
      </c>
      <c r="C12" s="70" t="s">
        <v>138</v>
      </c>
      <c r="D12" s="70"/>
      <c r="E12" s="70"/>
      <c r="F12" s="70"/>
      <c r="G12" s="70"/>
    </row>
    <row r="13" spans="1:7" ht="12.75">
      <c r="A13" s="1" t="s">
        <v>13</v>
      </c>
      <c r="B13" s="11">
        <v>13.94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11.55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8.18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4.24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117.25999999999998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4.24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16.88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9.29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57.91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175.16999999999996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20.29000000000005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7</v>
      </c>
      <c r="C31" s="70"/>
      <c r="D31" s="70"/>
      <c r="E31" s="70"/>
      <c r="F31" s="70"/>
      <c r="G31" s="70"/>
    </row>
    <row r="32" spans="1:7" ht="12.75">
      <c r="A32" s="1" t="s">
        <v>22</v>
      </c>
      <c r="B32" s="2">
        <f>B18/B2</f>
        <v>2.021724137931034</v>
      </c>
      <c r="C32" s="70"/>
      <c r="D32" s="70"/>
      <c r="E32" s="70"/>
      <c r="F32" s="70"/>
      <c r="G32" s="70"/>
    </row>
    <row r="33" spans="1:7" ht="12.75">
      <c r="A33" t="s">
        <v>23</v>
      </c>
      <c r="B33" s="2">
        <f>B25/B2</f>
        <v>0.9984482758620689</v>
      </c>
      <c r="C33" s="70"/>
      <c r="D33" s="70"/>
      <c r="E33" s="70"/>
      <c r="F33" s="70"/>
      <c r="G33" s="70"/>
    </row>
    <row r="34" spans="1:7" ht="12.75">
      <c r="A34" t="s">
        <v>26</v>
      </c>
      <c r="B34" s="2">
        <f>B27/B2</f>
        <v>3.0201724137931025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1160</v>
      </c>
      <c r="C2" s="70"/>
      <c r="D2" s="70"/>
      <c r="E2" s="70"/>
      <c r="F2" s="70"/>
      <c r="G2" s="70"/>
    </row>
    <row r="3" spans="1:7" ht="12.75">
      <c r="A3" t="s">
        <v>85</v>
      </c>
      <c r="B3" s="32">
        <v>0.193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223.88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16.92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24.25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12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19.01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12.1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11.81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10.03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2.32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11.75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4.51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124.7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3.49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13.35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7.3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51.64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176.34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47.53999999999999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36</v>
      </c>
      <c r="C31" s="70"/>
      <c r="D31" s="70"/>
      <c r="E31" s="70"/>
      <c r="F31" s="70"/>
      <c r="G31" s="70"/>
    </row>
    <row r="32" spans="1:7" ht="12.75">
      <c r="A32" s="1" t="s">
        <v>22</v>
      </c>
      <c r="B32" s="13">
        <f>B18/B2</f>
        <v>0.1075</v>
      </c>
      <c r="C32" s="70"/>
      <c r="D32" s="70"/>
      <c r="E32" s="70"/>
      <c r="F32" s="70"/>
      <c r="G32" s="70"/>
    </row>
    <row r="33" spans="1:7" ht="12.75">
      <c r="A33" t="s">
        <v>23</v>
      </c>
      <c r="B33" s="13">
        <f>B25/B2</f>
        <v>0.044517241379310346</v>
      </c>
      <c r="C33" s="70"/>
      <c r="D33" s="70"/>
      <c r="E33" s="70"/>
      <c r="F33" s="70"/>
      <c r="G33" s="70"/>
    </row>
    <row r="34" spans="1:7" ht="12.75">
      <c r="A34" t="s">
        <v>26</v>
      </c>
      <c r="B34" s="13">
        <f>B27/B2</f>
        <v>0.15201724137931036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92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1130</v>
      </c>
      <c r="C2" s="70"/>
      <c r="D2" s="70"/>
      <c r="E2" s="70"/>
      <c r="F2" s="70"/>
      <c r="G2" s="70"/>
    </row>
    <row r="3" spans="1:7" ht="12.75">
      <c r="A3" t="s">
        <v>85</v>
      </c>
      <c r="B3" s="32">
        <v>0.252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284.76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27.3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24.25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18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18.07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13.3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11.77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10.02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2.26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17.5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5.34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147.81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3.48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13.32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7.28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51.58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199.39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85.37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36</v>
      </c>
      <c r="C31" s="70"/>
      <c r="D31" s="70"/>
      <c r="E31" s="70"/>
      <c r="F31" s="70"/>
      <c r="G31" s="70"/>
    </row>
    <row r="32" spans="1:7" ht="12.75">
      <c r="A32" s="1" t="s">
        <v>22</v>
      </c>
      <c r="B32" s="13">
        <f>B18/B2</f>
        <v>0.13080530973451326</v>
      </c>
      <c r="C32" s="70"/>
      <c r="D32" s="70"/>
      <c r="E32" s="70"/>
      <c r="F32" s="70"/>
      <c r="G32" s="70"/>
    </row>
    <row r="33" spans="1:7" ht="12.75">
      <c r="A33" t="s">
        <v>23</v>
      </c>
      <c r="B33" s="13">
        <f>B25/B2</f>
        <v>0.04564601769911504</v>
      </c>
      <c r="C33" s="70"/>
      <c r="D33" s="70"/>
      <c r="E33" s="70"/>
      <c r="F33" s="70"/>
      <c r="G33" s="70"/>
    </row>
    <row r="34" spans="1:7" ht="12.75">
      <c r="A34" t="s">
        <v>26</v>
      </c>
      <c r="B34" s="13">
        <f>B27/B2</f>
        <v>0.17645132743362832</v>
      </c>
      <c r="C34" s="70"/>
      <c r="D34" s="70"/>
      <c r="E34" s="70"/>
      <c r="F34" s="70"/>
      <c r="G34" s="70"/>
    </row>
  </sheetData>
  <sheetProtection sheet="1" objects="1" scenario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9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1140</v>
      </c>
      <c r="C2" s="70"/>
      <c r="D2" s="70"/>
      <c r="E2" s="70"/>
      <c r="F2" s="70"/>
      <c r="G2" s="70"/>
    </row>
    <row r="3" spans="1:7" ht="12.75">
      <c r="A3" t="s">
        <v>85</v>
      </c>
      <c r="B3" s="12">
        <v>0.198</v>
      </c>
      <c r="C3" s="70"/>
      <c r="D3" s="70"/>
      <c r="E3" s="70"/>
      <c r="F3" s="70"/>
      <c r="G3" s="70"/>
    </row>
    <row r="4" spans="1:7" ht="12.75">
      <c r="A4" t="s">
        <v>27</v>
      </c>
      <c r="B4" s="2">
        <f>B2*B3</f>
        <v>225.72</v>
      </c>
      <c r="C4" s="70"/>
      <c r="D4" s="70"/>
      <c r="E4" s="70"/>
      <c r="F4" s="70"/>
      <c r="G4" s="70"/>
    </row>
    <row r="5" spans="3:7" ht="12.75">
      <c r="C5" s="70"/>
      <c r="D5" s="70"/>
      <c r="E5" s="70"/>
      <c r="F5" s="70"/>
      <c r="G5" s="70"/>
    </row>
    <row r="6" spans="1:7" ht="12.75">
      <c r="A6" t="s">
        <v>1</v>
      </c>
      <c r="C6" s="70"/>
      <c r="D6" s="70"/>
      <c r="E6" s="70"/>
      <c r="F6" s="70"/>
      <c r="G6" s="70"/>
    </row>
    <row r="7" spans="1:7" ht="12.75">
      <c r="A7" s="1" t="s">
        <v>8</v>
      </c>
      <c r="B7" s="11">
        <v>18.25</v>
      </c>
      <c r="C7" s="70"/>
      <c r="D7" s="70"/>
      <c r="E7" s="70"/>
      <c r="F7" s="70"/>
      <c r="G7" s="70"/>
    </row>
    <row r="8" spans="1:7" ht="12.75">
      <c r="A8" s="1" t="s">
        <v>9</v>
      </c>
      <c r="B8" s="11">
        <v>21.75</v>
      </c>
      <c r="C8" s="70"/>
      <c r="D8" s="70"/>
      <c r="E8" s="70"/>
      <c r="F8" s="70"/>
      <c r="G8" s="70"/>
    </row>
    <row r="9" spans="1:7" ht="12.75">
      <c r="A9" s="1" t="s">
        <v>24</v>
      </c>
      <c r="B9" s="11">
        <v>0</v>
      </c>
      <c r="C9" s="70"/>
      <c r="D9" s="70"/>
      <c r="E9" s="70"/>
      <c r="F9" s="70"/>
      <c r="G9" s="70"/>
    </row>
    <row r="10" spans="1:7" ht="12.75">
      <c r="A10" s="1" t="s">
        <v>10</v>
      </c>
      <c r="B10" s="11">
        <v>6</v>
      </c>
      <c r="C10" s="70"/>
      <c r="D10" s="70"/>
      <c r="E10" s="70"/>
      <c r="F10" s="70"/>
      <c r="G10" s="70"/>
    </row>
    <row r="11" spans="1:7" ht="12.75">
      <c r="A11" s="1" t="s">
        <v>12</v>
      </c>
      <c r="B11" s="11">
        <v>35.78</v>
      </c>
      <c r="C11" s="70"/>
      <c r="D11" s="70"/>
      <c r="E11" s="70"/>
      <c r="F11" s="70"/>
      <c r="G11" s="70"/>
    </row>
    <row r="12" spans="1:7" ht="12.75">
      <c r="A12" s="1" t="s">
        <v>11</v>
      </c>
      <c r="B12" s="11">
        <v>13.2</v>
      </c>
      <c r="C12" s="70"/>
      <c r="D12" s="70"/>
      <c r="E12" s="70"/>
      <c r="F12" s="70"/>
      <c r="G12" s="70"/>
    </row>
    <row r="13" spans="1:7" ht="12.75">
      <c r="A13" s="1" t="s">
        <v>13</v>
      </c>
      <c r="B13" s="11">
        <v>12.05</v>
      </c>
      <c r="C13" s="70"/>
      <c r="D13" s="70"/>
      <c r="E13" s="70"/>
      <c r="F13" s="70"/>
      <c r="G13" s="70"/>
    </row>
    <row r="14" spans="1:7" ht="12.75">
      <c r="A14" s="1" t="s">
        <v>14</v>
      </c>
      <c r="B14" s="11">
        <v>9.96</v>
      </c>
      <c r="C14" s="70"/>
      <c r="D14" s="70"/>
      <c r="E14" s="70"/>
      <c r="F14" s="70"/>
      <c r="G14" s="70"/>
    </row>
    <row r="15" spans="1:7" ht="12.75">
      <c r="A15" s="1" t="s">
        <v>15</v>
      </c>
      <c r="B15" s="11">
        <v>0</v>
      </c>
      <c r="C15" s="70"/>
      <c r="D15" s="70"/>
      <c r="E15" s="70"/>
      <c r="F15" s="70"/>
      <c r="G15" s="70"/>
    </row>
    <row r="16" spans="1:7" ht="12.75">
      <c r="A16" s="1" t="s">
        <v>16</v>
      </c>
      <c r="B16" s="11">
        <v>6</v>
      </c>
      <c r="C16" s="70"/>
      <c r="D16" s="70"/>
      <c r="E16" s="70"/>
      <c r="F16" s="70"/>
      <c r="G16" s="70"/>
    </row>
    <row r="17" spans="1:7" ht="12.75">
      <c r="A17" s="1" t="s">
        <v>17</v>
      </c>
      <c r="B17" s="12">
        <v>4.61</v>
      </c>
      <c r="C17" s="70"/>
      <c r="D17" s="70"/>
      <c r="E17" s="70"/>
      <c r="F17" s="70"/>
      <c r="G17" s="70"/>
    </row>
    <row r="18" spans="1:7" ht="12.75">
      <c r="A18" t="s">
        <v>2</v>
      </c>
      <c r="B18" s="2">
        <f>SUM(B7:B17)</f>
        <v>127.60000000000001</v>
      </c>
      <c r="C18" s="70"/>
      <c r="D18" s="70"/>
      <c r="E18" s="70"/>
      <c r="F18" s="70"/>
      <c r="G18" s="70"/>
    </row>
    <row r="19" spans="2:7" ht="12.75">
      <c r="B19" s="2"/>
      <c r="C19" s="70"/>
      <c r="D19" s="70"/>
      <c r="E19" s="70"/>
      <c r="F19" s="70"/>
      <c r="G19" s="70"/>
    </row>
    <row r="20" spans="1:7" ht="12.75">
      <c r="A20" t="s">
        <v>3</v>
      </c>
      <c r="B20" s="2"/>
      <c r="C20" s="70"/>
      <c r="D20" s="70"/>
      <c r="E20" s="70"/>
      <c r="F20" s="70"/>
      <c r="G20" s="70"/>
    </row>
    <row r="21" spans="1:7" ht="12.75">
      <c r="A21" s="1" t="s">
        <v>18</v>
      </c>
      <c r="B21" s="7">
        <v>3.23</v>
      </c>
      <c r="C21" s="70"/>
      <c r="D21" s="70"/>
      <c r="E21" s="70"/>
      <c r="F21" s="70"/>
      <c r="G21" s="70"/>
    </row>
    <row r="22" spans="1:7" ht="12.75">
      <c r="A22" s="1" t="s">
        <v>19</v>
      </c>
      <c r="B22" s="7">
        <v>12.2</v>
      </c>
      <c r="C22" s="70"/>
      <c r="D22" s="70"/>
      <c r="E22" s="70"/>
      <c r="F22" s="70"/>
      <c r="G22" s="70"/>
    </row>
    <row r="23" spans="1:7" ht="12.75">
      <c r="A23" s="1" t="s">
        <v>20</v>
      </c>
      <c r="B23" s="7">
        <v>6.83</v>
      </c>
      <c r="C23" s="70"/>
      <c r="D23" s="70"/>
      <c r="E23" s="70"/>
      <c r="F23" s="70"/>
      <c r="G23" s="70"/>
    </row>
    <row r="24" spans="1:7" ht="12.75">
      <c r="A24" s="1" t="s">
        <v>21</v>
      </c>
      <c r="B24" s="8">
        <v>27.5</v>
      </c>
      <c r="C24" s="70"/>
      <c r="D24" s="70"/>
      <c r="E24" s="70"/>
      <c r="F24" s="70"/>
      <c r="G24" s="70"/>
    </row>
    <row r="25" spans="1:7" ht="12.75">
      <c r="A25" t="s">
        <v>4</v>
      </c>
      <c r="B25" s="2">
        <f>SUM(B21:B24)</f>
        <v>49.76</v>
      </c>
      <c r="C25" s="70"/>
      <c r="D25" s="70"/>
      <c r="E25" s="70"/>
      <c r="F25" s="70"/>
      <c r="G25" s="70"/>
    </row>
    <row r="26" spans="2:7" ht="12.75">
      <c r="B26" s="2"/>
      <c r="C26" s="70"/>
      <c r="D26" s="70"/>
      <c r="E26" s="70"/>
      <c r="F26" s="70"/>
      <c r="G26" s="70"/>
    </row>
    <row r="27" spans="1:7" ht="12.75">
      <c r="A27" t="s">
        <v>5</v>
      </c>
      <c r="B27" s="2">
        <f>B18+B25</f>
        <v>177.36</v>
      </c>
      <c r="C27" s="70"/>
      <c r="D27" s="70"/>
      <c r="E27" s="70"/>
      <c r="F27" s="70"/>
      <c r="G27" s="70"/>
    </row>
    <row r="28" spans="2:7" ht="12.75">
      <c r="B28" s="2"/>
      <c r="C28" s="70"/>
      <c r="D28" s="70"/>
      <c r="E28" s="70"/>
      <c r="F28" s="70"/>
      <c r="G28" s="70"/>
    </row>
    <row r="29" spans="1:7" ht="12.75">
      <c r="A29" t="s">
        <v>32</v>
      </c>
      <c r="B29" s="2">
        <f>B4-B27</f>
        <v>48.359999999999985</v>
      </c>
      <c r="C29" s="70"/>
      <c r="D29" s="70"/>
      <c r="E29" s="70"/>
      <c r="F29" s="70"/>
      <c r="G29" s="70"/>
    </row>
    <row r="30" spans="2:7" ht="12.75">
      <c r="B30" s="2"/>
      <c r="C30" s="70"/>
      <c r="D30" s="70"/>
      <c r="E30" s="70"/>
      <c r="F30" s="70"/>
      <c r="G30" s="70"/>
    </row>
    <row r="31" spans="1:7" ht="12.75">
      <c r="A31" t="s">
        <v>6</v>
      </c>
      <c r="B31" s="30" t="s">
        <v>36</v>
      </c>
      <c r="C31" s="70"/>
      <c r="D31" s="70"/>
      <c r="E31" s="70"/>
      <c r="F31" s="70"/>
      <c r="G31" s="70"/>
    </row>
    <row r="32" spans="1:7" ht="12.75">
      <c r="A32" s="1" t="s">
        <v>22</v>
      </c>
      <c r="B32" s="13">
        <f>B18/B2</f>
        <v>0.11192982456140352</v>
      </c>
      <c r="C32" s="70"/>
      <c r="D32" s="70"/>
      <c r="E32" s="70"/>
      <c r="F32" s="70"/>
      <c r="G32" s="70"/>
    </row>
    <row r="33" spans="1:7" ht="12.75">
      <c r="A33" t="s">
        <v>23</v>
      </c>
      <c r="B33" s="13">
        <f>B25/B2</f>
        <v>0.04364912280701754</v>
      </c>
      <c r="C33" s="70"/>
      <c r="D33" s="70"/>
      <c r="E33" s="70"/>
      <c r="F33" s="70"/>
      <c r="G33" s="70"/>
    </row>
    <row r="34" spans="1:7" ht="12.75">
      <c r="A34" t="s">
        <v>26</v>
      </c>
      <c r="B34" s="13">
        <f>B27/B2</f>
        <v>0.15557894736842107</v>
      </c>
      <c r="C34" s="70"/>
      <c r="D34" s="70"/>
      <c r="E34" s="70"/>
      <c r="F34" s="70"/>
      <c r="G34" s="70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2006-12-22T19:28:43Z</cp:lastPrinted>
  <dcterms:created xsi:type="dcterms:W3CDTF">2005-01-10T15:34:54Z</dcterms:created>
  <dcterms:modified xsi:type="dcterms:W3CDTF">2007-12-18T17:52:49Z</dcterms:modified>
  <cp:category/>
  <cp:version/>
  <cp:contentType/>
  <cp:contentStatus/>
</cp:coreProperties>
</file>