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<sst xmlns="http://schemas.openxmlformats.org/spreadsheetml/2006/main" count="597" uniqueCount="141">
  <si>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</si>
  <si>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</si>
  <si>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</si>
  <si>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</si>
  <si>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</si>
  <si>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</si>
  <si>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</si>
  <si>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</si>
  <si>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</si>
  <si>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</si>
  <si>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</si>
  <si>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</si>
  <si>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</si>
  <si>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</si>
  <si>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</si>
  <si>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</si>
  <si>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</si>
  <si>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</si>
  <si>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</si>
  <si>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</si>
  <si>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</si>
  <si>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</si>
  <si>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</si>
  <si>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</si>
  <si>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</si>
  <si>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</si>
  <si>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</si>
  <si>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</si>
  <si>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</si>
  <si>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</si>
  <si>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</si>
  <si>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</si>
  <si>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</si>
  <si>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</si>
  <si>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</si>
  <si>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</si>
  <si>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</si>
  <si>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</si>
  <si>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</si>
  <si>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</si>
  <si>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</si>
  <si>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</si>
  <si>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</si>
  <si>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</si>
  <si>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</si>
  <si>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</si>
  <si>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</si>
  <si>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</si>
  <si>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</si>
  <si>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</si>
  <si>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</si>
  <si>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</si>
  <si>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</si>
  <si>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</si>
  <si>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</si>
  <si>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</si>
  <si>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</si>
  <si>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</si>
  <si>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</si>
  <si>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</si>
  <si>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</si>
  <si>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</si>
  <si>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</si>
  <si>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</si>
  <si>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</si>
  <si>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</si>
  <si>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</si>
  <si>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</si>
  <si>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</si>
  <si>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</si>
  <si>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</si>
  <si>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</si>
  <si>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</si>
  <si>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</si>
  <si>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</si>
  <si>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</si>
  <si>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</si>
  <si>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</si>
  <si>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</si>
  <si>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</si>
  <si>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</si>
  <si>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</si>
  <si>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</si>
  <si>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</si>
  <si>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</si>
  <si>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</si>
  <si>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</si>
  <si>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</si>
  <si>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</si>
  <si>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</si>
  <si>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</si>
  <si>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</si>
  <si>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</si>
  <si>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</si>
  <si>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</si>
  <si>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</si>
  <si>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</si>
  <si>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</si>
  <si>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</si>
  <si>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</si>
  <si>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</si>
  <si>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</si>
  <si>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</si>
  <si>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</si>
  <si>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</si>
  <si>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</si>
  <si>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</si>
  <si>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</si>
  <si>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</si>
  <si>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</si>
  <si>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</si>
  <si>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</si>
  <si>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</si>
  <si>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</si>
  <si>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</si>
  <si>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</si>
  <si>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</si>
  <si>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</si>
  <si>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</si>
  <si>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</si>
  <si>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</si>
  <si>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</si>
  <si>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</si>
  <si>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</si>
  <si>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</si>
  <si>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</si>
  <si>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</si>
  <si>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</si>
  <si>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</si>
  <si>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&lt;scroll down for direct cost summary&gt;</t>
  </si>
  <si>
    <t>Summary of Direct Costs</t>
  </si>
  <si>
    <t>Peas</t>
  </si>
  <si>
    <t>FIELD PEAS</t>
  </si>
  <si>
    <t xml:space="preserve">Malt price, feed quality occurs 50%, price est. is $3.38 </t>
  </si>
  <si>
    <t>North Dakota 2008 Projected Crop Budgets - South East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</si>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</sst>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68" fontId="0" fillId="0" borderId="0" xfId="15" applyNumberForma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1" xfId="15" applyNumberFormat="1" applyFont="1" applyBorder="1" applyAlignment="1" applyProtection="1">
      <alignment/>
      <protection locked="0"/>
    </xf>
    <xf numFmtId="168" fontId="0" fillId="0" borderId="5" xfId="15" applyNumberFormat="1" applyBorder="1" applyAlignment="1">
      <alignment/>
    </xf>
    <xf numFmtId="3" fontId="0" fillId="0" borderId="9" xfId="15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20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0" t="s">
        <v>134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100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101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102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103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104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105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106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107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108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109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110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111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112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113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114</v>
      </c>
      <c r="B19" s="48"/>
      <c r="C19" s="48"/>
      <c r="E19" s="48"/>
      <c r="F19" s="48"/>
      <c r="G19" s="48"/>
      <c r="H19" s="48"/>
    </row>
    <row r="20" spans="1:8" ht="12.75">
      <c r="A20" s="20" t="s">
        <v>115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116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117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118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119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120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121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122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123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9" t="s">
        <v>135</v>
      </c>
      <c r="B32" s="45" t="s">
        <v>136</v>
      </c>
      <c r="C32" s="45"/>
      <c r="D32" s="50"/>
      <c r="E32" s="45" t="s">
        <v>137</v>
      </c>
      <c r="F32" s="45"/>
      <c r="G32" s="45"/>
      <c r="H32" s="45"/>
    </row>
    <row r="33" spans="1:10" ht="12.75">
      <c r="A33" s="45" t="s">
        <v>138</v>
      </c>
      <c r="B33" s="68" t="s">
        <v>139</v>
      </c>
      <c r="C33" s="69"/>
      <c r="D33" s="69"/>
      <c r="E33" s="69"/>
      <c r="F33" s="69"/>
      <c r="G33" s="69"/>
      <c r="H33" s="45" t="s">
        <v>140</v>
      </c>
      <c r="I33" s="45"/>
      <c r="J33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1400</v>
      </c>
      <c r="C2" s="65"/>
      <c r="D2" s="65"/>
      <c r="E2" s="65"/>
      <c r="F2" s="65"/>
      <c r="G2" s="65"/>
    </row>
    <row r="3" spans="1:7" ht="12.75">
      <c r="A3" t="s">
        <v>82</v>
      </c>
      <c r="B3" s="10">
        <v>0.268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375.20000000000005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24.7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20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18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28.12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11.1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18.89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12.47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2.8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13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5.59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154.67000000000002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4.6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17.31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10.76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85.16999999999999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239.84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135.36000000000004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39</v>
      </c>
      <c r="C31" s="65"/>
      <c r="D31" s="65"/>
      <c r="E31" s="65"/>
      <c r="F31" s="65"/>
      <c r="G31" s="65"/>
    </row>
    <row r="32" spans="1:7" ht="12.75">
      <c r="A32" s="1" t="s">
        <v>22</v>
      </c>
      <c r="B32" s="13">
        <f>B18/B2</f>
        <v>0.11047857142857144</v>
      </c>
      <c r="C32" s="65"/>
      <c r="D32" s="65"/>
      <c r="E32" s="65"/>
      <c r="F32" s="65"/>
      <c r="G32" s="65"/>
    </row>
    <row r="33" spans="1:7" ht="12.75">
      <c r="A33" t="s">
        <v>23</v>
      </c>
      <c r="B33" s="13">
        <f>B25/B2</f>
        <v>0.06083571428571428</v>
      </c>
      <c r="C33" s="65"/>
      <c r="D33" s="65"/>
      <c r="E33" s="65"/>
      <c r="F33" s="65"/>
      <c r="G33" s="65"/>
    </row>
    <row r="34" spans="1:7" ht="12.75">
      <c r="A34" t="s">
        <v>27</v>
      </c>
      <c r="B34" s="13">
        <f>B27/B2</f>
        <v>0.17131428571428572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1330</v>
      </c>
      <c r="C2" s="65"/>
      <c r="D2" s="65"/>
      <c r="E2" s="65"/>
      <c r="F2" s="65"/>
      <c r="G2" s="65"/>
    </row>
    <row r="3" spans="1:7" ht="12.75">
      <c r="A3" t="s">
        <v>82</v>
      </c>
      <c r="B3" s="10">
        <v>0.194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258.02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18.25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18.5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6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46.11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12.7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16.16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11.6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4.91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135.73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3.77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14.04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8.53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78.84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214.57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43.44999999999999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39</v>
      </c>
      <c r="C31" s="65"/>
      <c r="D31" s="65"/>
      <c r="E31" s="65"/>
      <c r="F31" s="65"/>
      <c r="G31" s="65"/>
    </row>
    <row r="32" spans="1:7" ht="12.75">
      <c r="A32" s="1" t="s">
        <v>22</v>
      </c>
      <c r="B32" s="13">
        <f>B18/B2</f>
        <v>0.10205263157894737</v>
      </c>
      <c r="C32" s="65"/>
      <c r="D32" s="65"/>
      <c r="E32" s="65"/>
      <c r="F32" s="65"/>
      <c r="G32" s="65"/>
    </row>
    <row r="33" spans="1:7" ht="12.75">
      <c r="A33" t="s">
        <v>23</v>
      </c>
      <c r="B33" s="13">
        <f>B25/B2</f>
        <v>0.059278195488721805</v>
      </c>
      <c r="C33" s="65"/>
      <c r="D33" s="65"/>
      <c r="E33" s="65"/>
      <c r="F33" s="65"/>
      <c r="G33" s="65"/>
    </row>
    <row r="34" spans="1:7" ht="12.75">
      <c r="A34" t="s">
        <v>27</v>
      </c>
      <c r="B34" s="13">
        <f>B27/B2</f>
        <v>0.16133082706766916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18</v>
      </c>
      <c r="C2" s="65"/>
      <c r="D2" s="65"/>
      <c r="E2" s="65"/>
      <c r="F2" s="65"/>
      <c r="G2" s="65"/>
    </row>
    <row r="3" spans="1:7" ht="12.75">
      <c r="A3" t="s">
        <v>82</v>
      </c>
      <c r="B3" s="10">
        <v>10.84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195.12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13.2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15.73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17.1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4.1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16.47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11.99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3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83.08999999999999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3.84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14.27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8.98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79.59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162.68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32.44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4.616111111111111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4.421666666666667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9.037777777777778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132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36</v>
      </c>
      <c r="C2" s="65"/>
      <c r="D2" s="65"/>
      <c r="E2" s="65"/>
      <c r="F2" s="65"/>
      <c r="G2" s="65"/>
    </row>
    <row r="3" spans="1:7" ht="12.75">
      <c r="A3" t="s">
        <v>82</v>
      </c>
      <c r="B3" s="10">
        <v>6.18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222.48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31.5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18.5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6.85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11.6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17.71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12.9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6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3.94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109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4.06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15.85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9.19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81.6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190.6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31.879999999999995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3.0277777777777777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2.2666666666666666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5.294444444444444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67</v>
      </c>
      <c r="C2" s="65"/>
      <c r="D2" s="65"/>
      <c r="E2" s="65"/>
      <c r="F2" s="65"/>
      <c r="G2" s="65"/>
    </row>
    <row r="3" spans="1:7" ht="12.75">
      <c r="A3" t="s">
        <v>82</v>
      </c>
      <c r="B3" s="12">
        <v>2.3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154.1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10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1.88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39.64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9.4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17.97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12.24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3.47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96.09999999999998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4.32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15.32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9.18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81.32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177.41999999999996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-23.319999999999965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1.434328358208955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1.213731343283582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2.648059701492537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950</v>
      </c>
      <c r="C2" s="65"/>
      <c r="D2" s="65"/>
      <c r="E2" s="65"/>
      <c r="F2" s="65"/>
      <c r="G2" s="65"/>
    </row>
    <row r="3" spans="1:7" ht="12.75">
      <c r="A3" t="s">
        <v>30</v>
      </c>
      <c r="B3" s="10">
        <v>0.195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185.25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16.5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8.75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12.18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0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14.38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11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2.41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66.72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3.47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12.93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7.63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76.53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143.25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42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39</v>
      </c>
      <c r="C31" s="65"/>
      <c r="D31" s="65"/>
      <c r="E31" s="65"/>
      <c r="F31" s="65"/>
      <c r="G31" s="65"/>
    </row>
    <row r="32" spans="1:7" ht="12.75">
      <c r="A32" s="1" t="s">
        <v>22</v>
      </c>
      <c r="B32" s="13">
        <f>B18/B2</f>
        <v>0.07023157894736842</v>
      </c>
      <c r="C32" s="65"/>
      <c r="D32" s="65"/>
      <c r="E32" s="65"/>
      <c r="F32" s="65"/>
      <c r="G32" s="65"/>
    </row>
    <row r="33" spans="1:7" ht="12.75">
      <c r="A33" t="s">
        <v>23</v>
      </c>
      <c r="B33" s="13">
        <f>B25/B2</f>
        <v>0.0805578947368421</v>
      </c>
      <c r="C33" s="65"/>
      <c r="D33" s="65"/>
      <c r="E33" s="65"/>
      <c r="F33" s="65"/>
      <c r="G33" s="65"/>
    </row>
    <row r="34" spans="1:7" ht="12.75">
      <c r="A34" t="s">
        <v>27</v>
      </c>
      <c r="B34" s="13">
        <f>B27/B2</f>
        <v>0.15078947368421053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1800</v>
      </c>
      <c r="C2" s="65"/>
      <c r="D2" s="65"/>
      <c r="E2" s="65"/>
      <c r="F2" s="65"/>
      <c r="G2" s="65"/>
    </row>
    <row r="3" spans="1:7" ht="12.75">
      <c r="A3" t="s">
        <v>30</v>
      </c>
      <c r="B3" s="10">
        <v>0.087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156.6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6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1.5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23.73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0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16.65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11.77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2.29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63.43999999999999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3.91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14.37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8.71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79.49000000000001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142.93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13.669999999999987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13">
        <f>B18/B2</f>
        <v>0.03524444444444444</v>
      </c>
      <c r="C32" s="65"/>
      <c r="D32" s="65"/>
      <c r="E32" s="65"/>
      <c r="F32" s="65"/>
      <c r="G32" s="65"/>
    </row>
    <row r="33" spans="1:7" ht="12.75">
      <c r="A33" t="s">
        <v>23</v>
      </c>
      <c r="B33" s="13">
        <f>B25/B2</f>
        <v>0.044161111111111116</v>
      </c>
      <c r="C33" s="65"/>
      <c r="D33" s="65"/>
      <c r="E33" s="65"/>
      <c r="F33" s="65"/>
      <c r="G33" s="65"/>
    </row>
    <row r="34" spans="1:7" ht="12.75">
      <c r="A34" t="s">
        <v>27</v>
      </c>
      <c r="B34" s="13">
        <f>B27/B2</f>
        <v>0.07940555555555556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51</v>
      </c>
      <c r="C2" s="65"/>
      <c r="D2" s="65"/>
      <c r="E2" s="65"/>
      <c r="F2" s="65"/>
      <c r="G2" s="65"/>
    </row>
    <row r="3" spans="1:7" ht="12.75">
      <c r="A3" t="s">
        <v>83</v>
      </c>
      <c r="B3" s="12">
        <v>6.05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308.55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12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10.7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6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64.71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10.3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14.49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10.73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6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5.06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139.98999999999998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3.69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13.27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7.54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77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216.98999999999998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91.56000000000003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2.7449019607843135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1.5098039215686274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4.2547058823529404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28" sqref="G28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60</v>
      </c>
      <c r="C1" s="22" t="s">
        <v>62</v>
      </c>
      <c r="D1" s="43" t="s">
        <v>124</v>
      </c>
      <c r="E1" s="23" t="s">
        <v>70</v>
      </c>
      <c r="F1" s="22" t="s">
        <v>74</v>
      </c>
      <c r="G1" s="22" t="s">
        <v>75</v>
      </c>
      <c r="H1" s="22" t="s">
        <v>65</v>
      </c>
    </row>
    <row r="2" spans="1:8" ht="12.75">
      <c r="A2" s="16" t="s">
        <v>59</v>
      </c>
      <c r="B2" s="16" t="s">
        <v>61</v>
      </c>
      <c r="C2" s="16" t="s">
        <v>63</v>
      </c>
      <c r="D2" s="51" t="s">
        <v>125</v>
      </c>
      <c r="E2" s="17" t="s">
        <v>71</v>
      </c>
      <c r="F2" s="16" t="s">
        <v>71</v>
      </c>
      <c r="G2" s="16" t="s">
        <v>71</v>
      </c>
      <c r="H2" s="16" t="s">
        <v>64</v>
      </c>
    </row>
    <row r="3" spans="1:8" ht="12.75">
      <c r="A3" s="4" t="s">
        <v>49</v>
      </c>
      <c r="B3" s="52">
        <f>HRSW!B4</f>
        <v>274.77</v>
      </c>
      <c r="C3" s="52">
        <f>HRSW!B18</f>
        <v>130.62</v>
      </c>
      <c r="D3" s="15">
        <f>B3-C3</f>
        <v>144.14999999999998</v>
      </c>
      <c r="E3" s="24">
        <v>0</v>
      </c>
      <c r="F3" s="25">
        <f aca="true" t="shared" si="0" ref="F3:F17">B3*E3</f>
        <v>0</v>
      </c>
      <c r="G3" s="25">
        <f aca="true" t="shared" si="1" ref="G3:G17">E3*C3</f>
        <v>0</v>
      </c>
      <c r="H3" s="25">
        <f>F3-G3</f>
        <v>0</v>
      </c>
    </row>
    <row r="4" spans="1:8" ht="12.75">
      <c r="A4" s="4" t="s">
        <v>50</v>
      </c>
      <c r="B4" s="52">
        <f>Durum!B4</f>
        <v>244.53</v>
      </c>
      <c r="C4" s="52">
        <f>Durum!B18</f>
        <v>132.77</v>
      </c>
      <c r="D4" s="15">
        <f aca="true" t="shared" si="2" ref="D4:D17">B4-C4</f>
        <v>111.75999999999999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7">F4-G4</f>
        <v>0</v>
      </c>
    </row>
    <row r="5" spans="1:8" ht="12.75">
      <c r="A5" s="4" t="s">
        <v>51</v>
      </c>
      <c r="B5" s="52">
        <f>Barley!B4</f>
        <v>296.98</v>
      </c>
      <c r="C5" s="52">
        <f>Barley!B18</f>
        <v>113.35</v>
      </c>
      <c r="D5" s="15">
        <f t="shared" si="2"/>
        <v>183.63000000000002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26</v>
      </c>
      <c r="B6" s="52">
        <f>Corn!B4</f>
        <v>376.42</v>
      </c>
      <c r="C6" s="52">
        <f>Corn!B18</f>
        <v>232.84</v>
      </c>
      <c r="D6" s="15">
        <f t="shared" si="2"/>
        <v>143.58</v>
      </c>
      <c r="E6" s="24">
        <v>1000</v>
      </c>
      <c r="F6" s="25">
        <f t="shared" si="0"/>
        <v>376420</v>
      </c>
      <c r="G6" s="25">
        <f t="shared" si="1"/>
        <v>232840</v>
      </c>
      <c r="H6" s="25">
        <f t="shared" si="3"/>
        <v>143580</v>
      </c>
    </row>
    <row r="7" spans="1:8" ht="12.75">
      <c r="A7" s="4" t="s">
        <v>25</v>
      </c>
      <c r="B7" s="52">
        <f>Soyb!B4</f>
        <v>295.79999999999995</v>
      </c>
      <c r="C7" s="52">
        <f>Soyb!B18</f>
        <v>106.19</v>
      </c>
      <c r="D7" s="15">
        <f t="shared" si="2"/>
        <v>189.60999999999996</v>
      </c>
      <c r="E7" s="24">
        <v>1000</v>
      </c>
      <c r="F7" s="25">
        <f t="shared" si="0"/>
        <v>295799.99999999994</v>
      </c>
      <c r="G7" s="25">
        <f t="shared" si="1"/>
        <v>106190</v>
      </c>
      <c r="H7" s="25">
        <f t="shared" si="3"/>
        <v>189609.99999999994</v>
      </c>
    </row>
    <row r="8" spans="1:8" ht="12.75">
      <c r="A8" s="4" t="s">
        <v>80</v>
      </c>
      <c r="B8" s="52">
        <f>Drybean!B4</f>
        <v>371.78999999999996</v>
      </c>
      <c r="C8" s="52">
        <f>Drybean!B18</f>
        <v>133.61000000000004</v>
      </c>
      <c r="D8" s="15">
        <f t="shared" si="2"/>
        <v>238.17999999999992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52</v>
      </c>
      <c r="B9" s="52">
        <f>Oil_SF!B4</f>
        <v>305.45</v>
      </c>
      <c r="C9" s="52">
        <f>Oil_SF!B18</f>
        <v>132.81000000000003</v>
      </c>
      <c r="D9" s="15">
        <f t="shared" si="2"/>
        <v>172.63999999999996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53</v>
      </c>
      <c r="B10" s="52">
        <f>Conf_SF!B4</f>
        <v>375.20000000000005</v>
      </c>
      <c r="C10" s="52">
        <f>Conf_SF!B18</f>
        <v>154.67000000000002</v>
      </c>
      <c r="D10" s="15">
        <f t="shared" si="2"/>
        <v>220.53000000000003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54</v>
      </c>
      <c r="B11" s="52">
        <f>Canola!B4</f>
        <v>258.02</v>
      </c>
      <c r="C11" s="52">
        <f>Canola!B18</f>
        <v>135.73</v>
      </c>
      <c r="D11" s="15">
        <f t="shared" si="2"/>
        <v>122.28999999999999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55</v>
      </c>
      <c r="B12" s="52">
        <f>Flax!B4</f>
        <v>195.12</v>
      </c>
      <c r="C12" s="52">
        <f>Flax!B18</f>
        <v>83.08999999999999</v>
      </c>
      <c r="D12" s="15">
        <f t="shared" si="2"/>
        <v>112.03000000000002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58" t="s">
        <v>131</v>
      </c>
      <c r="B13" s="52">
        <f>Peas!B4</f>
        <v>222.48</v>
      </c>
      <c r="C13" s="52">
        <f>Peas!B18</f>
        <v>109</v>
      </c>
      <c r="D13" s="15">
        <f t="shared" si="2"/>
        <v>113.47999999999999</v>
      </c>
      <c r="E13" s="24">
        <v>0</v>
      </c>
      <c r="F13" s="25">
        <f>B13*E13</f>
        <v>0</v>
      </c>
      <c r="G13" s="25">
        <f>E13*C13</f>
        <v>0</v>
      </c>
      <c r="H13" s="25">
        <f>F13-G13</f>
        <v>0</v>
      </c>
    </row>
    <row r="14" spans="1:8" ht="12.75">
      <c r="A14" s="4" t="s">
        <v>56</v>
      </c>
      <c r="B14" s="52">
        <f>Oats!B4</f>
        <v>154.1</v>
      </c>
      <c r="C14" s="52">
        <f>Oats!B18</f>
        <v>96.09999999999998</v>
      </c>
      <c r="D14" s="15">
        <f t="shared" si="2"/>
        <v>58.000000000000014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98</v>
      </c>
      <c r="B15" s="52">
        <f>'Wint.Wht'!B4</f>
        <v>308.55</v>
      </c>
      <c r="C15" s="52">
        <f>'Wint.Wht'!B18</f>
        <v>139.98999999999998</v>
      </c>
      <c r="D15" s="15">
        <f t="shared" si="2"/>
        <v>168.56000000000003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57</v>
      </c>
      <c r="B16" s="52">
        <f>Millet!B4</f>
        <v>156.6</v>
      </c>
      <c r="C16" s="52">
        <f>Millet!B18</f>
        <v>63.43999999999999</v>
      </c>
      <c r="D16" s="15">
        <f t="shared" si="2"/>
        <v>93.16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58</v>
      </c>
      <c r="B17" s="52">
        <f>'Wint.Wht'!B4</f>
        <v>308.55</v>
      </c>
      <c r="C17" s="52">
        <f>'Wint.Wht'!B18</f>
        <v>139.98999999999998</v>
      </c>
      <c r="D17" s="15">
        <f t="shared" si="2"/>
        <v>168.56000000000003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14" t="s">
        <v>76</v>
      </c>
      <c r="B18" s="14"/>
      <c r="C18" s="14"/>
      <c r="D18" s="14"/>
      <c r="E18" s="26">
        <f>SUM(E3:E17)</f>
        <v>2000</v>
      </c>
      <c r="F18" s="26">
        <f>SUM(F3:F17)</f>
        <v>672220</v>
      </c>
      <c r="G18" s="26">
        <f>SUM(G3:G17)</f>
        <v>339030</v>
      </c>
      <c r="H18" s="26">
        <f>SUM(H3:H17)</f>
        <v>333189.99999999994</v>
      </c>
    </row>
    <row r="19" spans="1:7" ht="12.75">
      <c r="A19" s="4"/>
      <c r="B19" s="4"/>
      <c r="C19" s="4"/>
      <c r="D19" s="4"/>
      <c r="E19" s="18"/>
      <c r="F19" s="18"/>
      <c r="G19" s="18"/>
    </row>
    <row r="20" spans="1:8" ht="12.75">
      <c r="A20" s="3"/>
      <c r="B20" s="3"/>
      <c r="C20" s="62" t="s">
        <v>48</v>
      </c>
      <c r="D20" s="62"/>
      <c r="E20" s="62"/>
      <c r="F20" s="3"/>
      <c r="G20" s="3"/>
      <c r="H20" s="3"/>
    </row>
    <row r="21" spans="1:8" ht="12.75">
      <c r="A21" s="19" t="s">
        <v>72</v>
      </c>
      <c r="B21" s="19"/>
      <c r="C21" s="19"/>
      <c r="D21" s="20"/>
      <c r="E21" s="19" t="s">
        <v>73</v>
      </c>
      <c r="F21" s="19"/>
      <c r="G21" s="19"/>
      <c r="H21" s="3"/>
    </row>
    <row r="22" spans="1:7" ht="12.75">
      <c r="A22" t="s">
        <v>81</v>
      </c>
      <c r="C22" s="27">
        <f>F18</f>
        <v>672220</v>
      </c>
      <c r="E22" t="s">
        <v>67</v>
      </c>
      <c r="G22" s="53">
        <f>G18</f>
        <v>339030</v>
      </c>
    </row>
    <row r="23" spans="1:8" ht="12.75">
      <c r="A23" t="s">
        <v>77</v>
      </c>
      <c r="C23" s="28">
        <v>22500</v>
      </c>
      <c r="D23" s="1" t="s">
        <v>69</v>
      </c>
      <c r="E23" t="s">
        <v>126</v>
      </c>
      <c r="G23" s="54">
        <v>33000</v>
      </c>
      <c r="H23" s="1" t="s">
        <v>69</v>
      </c>
    </row>
    <row r="24" spans="1:8" ht="12.75">
      <c r="A24" t="s">
        <v>79</v>
      </c>
      <c r="C24" s="29">
        <v>0</v>
      </c>
      <c r="D24" s="1" t="s">
        <v>69</v>
      </c>
      <c r="E24" t="s">
        <v>66</v>
      </c>
      <c r="G24" s="54">
        <v>105000</v>
      </c>
      <c r="H24" s="1" t="s">
        <v>69</v>
      </c>
    </row>
    <row r="25" spans="1:8" ht="12.75">
      <c r="A25" t="s">
        <v>65</v>
      </c>
      <c r="C25" s="27">
        <f>SUM(C22:C24)</f>
        <v>694720</v>
      </c>
      <c r="E25" t="s">
        <v>127</v>
      </c>
      <c r="G25" s="54">
        <v>0</v>
      </c>
      <c r="H25" s="1" t="s">
        <v>69</v>
      </c>
    </row>
    <row r="26" spans="5:8" ht="12.75">
      <c r="E26" t="s">
        <v>68</v>
      </c>
      <c r="G26" s="54">
        <v>0</v>
      </c>
      <c r="H26" s="1" t="s">
        <v>69</v>
      </c>
    </row>
    <row r="27" spans="5:9" ht="12.75">
      <c r="E27" t="s">
        <v>78</v>
      </c>
      <c r="G27" s="55">
        <v>8000</v>
      </c>
      <c r="H27" s="1" t="s">
        <v>69</v>
      </c>
      <c r="I27" s="15"/>
    </row>
    <row r="28" spans="5:7" ht="13.5" thickBot="1">
      <c r="E28" t="s">
        <v>65</v>
      </c>
      <c r="G28" s="56">
        <f>SUM(G22:G27)</f>
        <v>485030</v>
      </c>
    </row>
    <row r="29" spans="1:8" ht="13.5" thickBot="1">
      <c r="A29" s="3" t="s">
        <v>128</v>
      </c>
      <c r="B29" s="3"/>
      <c r="C29" s="3"/>
      <c r="D29" s="3"/>
      <c r="E29" s="3"/>
      <c r="F29" s="3"/>
      <c r="G29" s="57">
        <f>C25-G28</f>
        <v>209690</v>
      </c>
      <c r="H29" s="3"/>
    </row>
    <row r="30" ht="12.75">
      <c r="G30" s="6"/>
    </row>
    <row r="31" spans="3:6" ht="12.75">
      <c r="C31" s="63" t="s">
        <v>84</v>
      </c>
      <c r="D31" s="63"/>
      <c r="E31" s="63"/>
      <c r="F31" s="63"/>
    </row>
    <row r="32" spans="3:6" ht="12.75">
      <c r="C32" s="64" t="s">
        <v>129</v>
      </c>
      <c r="D32" s="64"/>
      <c r="E32" s="64"/>
      <c r="F32" s="64"/>
    </row>
    <row r="37" ht="12.75">
      <c r="A37" t="s">
        <v>130</v>
      </c>
    </row>
    <row r="38" spans="1:12" ht="12.75">
      <c r="A38" s="32" t="s">
        <v>85</v>
      </c>
      <c r="B38" s="33" t="s">
        <v>86</v>
      </c>
      <c r="C38" s="33" t="s">
        <v>87</v>
      </c>
      <c r="D38" s="33" t="s">
        <v>88</v>
      </c>
      <c r="E38" s="33" t="s">
        <v>89</v>
      </c>
      <c r="F38" s="33" t="s">
        <v>90</v>
      </c>
      <c r="G38" s="33" t="s">
        <v>91</v>
      </c>
      <c r="H38" s="33" t="s">
        <v>92</v>
      </c>
      <c r="I38" s="33" t="s">
        <v>93</v>
      </c>
      <c r="J38" s="33" t="s">
        <v>94</v>
      </c>
      <c r="K38" s="33" t="s">
        <v>95</v>
      </c>
      <c r="L38" s="34" t="s">
        <v>96</v>
      </c>
    </row>
    <row r="39" spans="1:12" ht="12.75">
      <c r="A39" s="4" t="s">
        <v>49</v>
      </c>
      <c r="B39" s="35">
        <f>$E3*HRSW!$B7</f>
        <v>0</v>
      </c>
      <c r="C39" s="35">
        <f>$E3*HRSW!$B8</f>
        <v>0</v>
      </c>
      <c r="D39" s="35">
        <f>$E3*HRSW!$B9</f>
        <v>0</v>
      </c>
      <c r="E39" s="35">
        <f>$E3*HRSW!$B10</f>
        <v>0</v>
      </c>
      <c r="F39" s="35">
        <f>$E3*HRSW!$B11</f>
        <v>0</v>
      </c>
      <c r="G39" s="35">
        <f>$E3*HRSW!$B12</f>
        <v>0</v>
      </c>
      <c r="H39" s="35">
        <f>$E3*HRSW!$B13</f>
        <v>0</v>
      </c>
      <c r="I39" s="35">
        <f>$E3*HRSW!$B14</f>
        <v>0</v>
      </c>
      <c r="J39" s="35">
        <f>$E3*HRSW!$B15</f>
        <v>0</v>
      </c>
      <c r="K39" s="35">
        <f>$E3*HRSW!$B16</f>
        <v>0</v>
      </c>
      <c r="L39" s="36">
        <f>$E3*HRSW!$B17</f>
        <v>0</v>
      </c>
    </row>
    <row r="40" spans="1:12" ht="12.75">
      <c r="A40" s="4" t="s">
        <v>50</v>
      </c>
      <c r="B40" s="25">
        <f>$E4*Durum!$B7</f>
        <v>0</v>
      </c>
      <c r="C40" s="25">
        <f>$E4*Durum!$B8</f>
        <v>0</v>
      </c>
      <c r="D40" s="25">
        <f>$E4*Durum!$B9</f>
        <v>0</v>
      </c>
      <c r="E40" s="25">
        <f>$E4*Durum!$B10</f>
        <v>0</v>
      </c>
      <c r="F40" s="25">
        <f>$E4*Durum!$B11</f>
        <v>0</v>
      </c>
      <c r="G40" s="25">
        <f>$E4*Durum!$B12</f>
        <v>0</v>
      </c>
      <c r="H40" s="25">
        <f>$E4*Durum!$B13</f>
        <v>0</v>
      </c>
      <c r="I40" s="25">
        <f>$E4*Durum!$B14</f>
        <v>0</v>
      </c>
      <c r="J40" s="25">
        <f>$E4*Durum!$B15</f>
        <v>0</v>
      </c>
      <c r="K40" s="25">
        <f>$E4*Durum!$B16</f>
        <v>0</v>
      </c>
      <c r="L40" s="37">
        <f>$E4*Durum!$B17</f>
        <v>0</v>
      </c>
    </row>
    <row r="41" spans="1:12" ht="12.75">
      <c r="A41" s="4" t="s">
        <v>51</v>
      </c>
      <c r="B41" s="25">
        <f>$E5*Barley!$B7</f>
        <v>0</v>
      </c>
      <c r="C41" s="25">
        <f>$E5*Barley!$B8</f>
        <v>0</v>
      </c>
      <c r="D41" s="25">
        <f>$E5*Barley!$B9</f>
        <v>0</v>
      </c>
      <c r="E41" s="25">
        <f>$E5*Barley!$B10</f>
        <v>0</v>
      </c>
      <c r="F41" s="25">
        <f>$E5*Barley!$B11</f>
        <v>0</v>
      </c>
      <c r="G41" s="25">
        <f>$E5*Barley!$B12</f>
        <v>0</v>
      </c>
      <c r="H41" s="25">
        <f>$E5*Barley!$B13</f>
        <v>0</v>
      </c>
      <c r="I41" s="25">
        <f>$E5*Barley!$B14</f>
        <v>0</v>
      </c>
      <c r="J41" s="25">
        <f>$E5*Barley!$B15</f>
        <v>0</v>
      </c>
      <c r="K41" s="25">
        <f>$E5*Barley!$B16</f>
        <v>0</v>
      </c>
      <c r="L41" s="37">
        <f>$E5*Barley!$B17</f>
        <v>0</v>
      </c>
    </row>
    <row r="42" spans="1:12" ht="12.75">
      <c r="A42" s="4" t="s">
        <v>26</v>
      </c>
      <c r="B42" s="25">
        <f>$E6*Corn!$B7</f>
        <v>52080</v>
      </c>
      <c r="C42" s="25">
        <f>$E6*Corn!$B8</f>
        <v>11000</v>
      </c>
      <c r="D42" s="25">
        <f>$E6*Corn!$B9</f>
        <v>0</v>
      </c>
      <c r="E42" s="25">
        <f>$E6*Corn!$B10</f>
        <v>6000</v>
      </c>
      <c r="F42" s="25">
        <f>$E6*Corn!$B11</f>
        <v>77910</v>
      </c>
      <c r="G42" s="25">
        <f>$E6*Corn!$B12</f>
        <v>22200</v>
      </c>
      <c r="H42" s="25">
        <f>$E6*Corn!$B13</f>
        <v>22530</v>
      </c>
      <c r="I42" s="25">
        <f>$E6*Corn!$B14</f>
        <v>14560</v>
      </c>
      <c r="J42" s="25">
        <f>$E6*Corn!$B15</f>
        <v>16640</v>
      </c>
      <c r="K42" s="25">
        <f>$E6*Corn!$B16</f>
        <v>1500</v>
      </c>
      <c r="L42" s="37">
        <f>$E6*Corn!$B17</f>
        <v>8420</v>
      </c>
    </row>
    <row r="43" spans="1:12" ht="12.75">
      <c r="A43" s="4" t="s">
        <v>25</v>
      </c>
      <c r="B43" s="25">
        <f>$E7*Soyb!$B7</f>
        <v>35500</v>
      </c>
      <c r="C43" s="25">
        <f>$E7*Soyb!$B8</f>
        <v>11000</v>
      </c>
      <c r="D43" s="25">
        <f>$E7*Soyb!$B9</f>
        <v>0</v>
      </c>
      <c r="E43" s="25">
        <f>$E7*Soyb!$B10</f>
        <v>8000</v>
      </c>
      <c r="F43" s="25">
        <f>$E7*Soyb!$B11</f>
        <v>2650</v>
      </c>
      <c r="G43" s="25">
        <f>$E7*Soyb!$B12</f>
        <v>10700</v>
      </c>
      <c r="H43" s="25">
        <f>$E7*Soyb!$B13</f>
        <v>16640</v>
      </c>
      <c r="I43" s="25">
        <f>$E7*Soyb!$B14</f>
        <v>12360</v>
      </c>
      <c r="J43" s="25">
        <f>$E7*Soyb!$B15</f>
        <v>0</v>
      </c>
      <c r="K43" s="25">
        <f>$E7*Soyb!$B16</f>
        <v>5500</v>
      </c>
      <c r="L43" s="37">
        <f>$E7*Soyb!$B17</f>
        <v>3840</v>
      </c>
    </row>
    <row r="44" spans="1:12" ht="12.75">
      <c r="A44" s="4" t="s">
        <v>80</v>
      </c>
      <c r="B44" s="25">
        <f>$E8*Drybean!$B7</f>
        <v>0</v>
      </c>
      <c r="C44" s="25">
        <f>$E8*Drybean!$B8</f>
        <v>0</v>
      </c>
      <c r="D44" s="25">
        <f>$E8*Drybean!$B9</f>
        <v>0</v>
      </c>
      <c r="E44" s="25">
        <f>$E8*Drybean!$B10</f>
        <v>0</v>
      </c>
      <c r="F44" s="25">
        <f>$E8*Drybean!$B11</f>
        <v>0</v>
      </c>
      <c r="G44" s="25">
        <f>$E8*Drybean!$B12</f>
        <v>0</v>
      </c>
      <c r="H44" s="25">
        <f>$E8*Drybean!$B13</f>
        <v>0</v>
      </c>
      <c r="I44" s="25">
        <f>$E8*Drybean!$B14</f>
        <v>0</v>
      </c>
      <c r="J44" s="25">
        <f>$E8*Drybean!$B15</f>
        <v>0</v>
      </c>
      <c r="K44" s="25">
        <f>$E8*Drybean!$B16</f>
        <v>0</v>
      </c>
      <c r="L44" s="37">
        <f>$E8*Drybean!$B17</f>
        <v>0</v>
      </c>
    </row>
    <row r="45" spans="1:12" ht="12.75">
      <c r="A45" s="4" t="s">
        <v>52</v>
      </c>
      <c r="B45" s="25">
        <f>$E9*Oil_SF!$B7</f>
        <v>0</v>
      </c>
      <c r="C45" s="25">
        <f>$E9*Oil_SF!$B8</f>
        <v>0</v>
      </c>
      <c r="D45" s="25">
        <f>$E9*Oil_SF!$B9</f>
        <v>0</v>
      </c>
      <c r="E45" s="25">
        <f>$E9*Oil_SF!$B10</f>
        <v>0</v>
      </c>
      <c r="F45" s="25">
        <f>$E9*Oil_SF!$B11</f>
        <v>0</v>
      </c>
      <c r="G45" s="25">
        <f>$E9*Oil_SF!$B12</f>
        <v>0</v>
      </c>
      <c r="H45" s="25">
        <f>$E9*Oil_SF!$B13</f>
        <v>0</v>
      </c>
      <c r="I45" s="25">
        <f>$E9*Oil_SF!$B14</f>
        <v>0</v>
      </c>
      <c r="J45" s="25">
        <f>$E9*Oil_SF!$B15</f>
        <v>0</v>
      </c>
      <c r="K45" s="25">
        <f>$E9*Oil_SF!$B16</f>
        <v>0</v>
      </c>
      <c r="L45" s="37">
        <f>$E9*Oil_SF!$B17</f>
        <v>0</v>
      </c>
    </row>
    <row r="46" spans="1:12" ht="12.75">
      <c r="A46" s="4" t="s">
        <v>53</v>
      </c>
      <c r="B46" s="25">
        <f>$E10*Conf_SF!$B7</f>
        <v>0</v>
      </c>
      <c r="C46" s="25">
        <f>$E10*Conf_SF!$B8</f>
        <v>0</v>
      </c>
      <c r="D46" s="25">
        <f>$E10*Conf_SF!$B9</f>
        <v>0</v>
      </c>
      <c r="E46" s="25">
        <f>$E10*Conf_SF!$B10</f>
        <v>0</v>
      </c>
      <c r="F46" s="25">
        <f>$E10*Conf_SF!$B11</f>
        <v>0</v>
      </c>
      <c r="G46" s="25">
        <f>$E10*Conf_SF!$B12</f>
        <v>0</v>
      </c>
      <c r="H46" s="25">
        <f>$E10*Conf_SF!$B13</f>
        <v>0</v>
      </c>
      <c r="I46" s="25">
        <f>$E10*Conf_SF!$B14</f>
        <v>0</v>
      </c>
      <c r="J46" s="25">
        <f>$E10*Conf_SF!$B15</f>
        <v>0</v>
      </c>
      <c r="K46" s="25">
        <f>$E10*Conf_SF!$B16</f>
        <v>0</v>
      </c>
      <c r="L46" s="37">
        <f>$E10*Conf_SF!$B17</f>
        <v>0</v>
      </c>
    </row>
    <row r="47" spans="1:12" ht="12.75">
      <c r="A47" s="4" t="s">
        <v>54</v>
      </c>
      <c r="B47" s="25">
        <f>$E11*Canola!$B7</f>
        <v>0</v>
      </c>
      <c r="C47" s="25">
        <f>$E11*Canola!$B8</f>
        <v>0</v>
      </c>
      <c r="D47" s="25">
        <f>$E11*Canola!$B9</f>
        <v>0</v>
      </c>
      <c r="E47" s="25">
        <f>$E11*Canola!$B10</f>
        <v>0</v>
      </c>
      <c r="F47" s="25">
        <f>$E11*Canola!$B11</f>
        <v>0</v>
      </c>
      <c r="G47" s="25">
        <f>$E11*Canola!$B12</f>
        <v>0</v>
      </c>
      <c r="H47" s="25">
        <f>$E11*Canola!$B13</f>
        <v>0</v>
      </c>
      <c r="I47" s="25">
        <f>$E11*Canola!$B14</f>
        <v>0</v>
      </c>
      <c r="J47" s="25">
        <f>$E11*Canola!$B15</f>
        <v>0</v>
      </c>
      <c r="K47" s="25">
        <f>$E11*Canola!$B16</f>
        <v>0</v>
      </c>
      <c r="L47" s="37">
        <f>$E11*Canola!$B17</f>
        <v>0</v>
      </c>
    </row>
    <row r="48" spans="1:12" ht="12.75">
      <c r="A48" s="4" t="s">
        <v>55</v>
      </c>
      <c r="B48" s="25">
        <f>$E12*Flax!$B7</f>
        <v>0</v>
      </c>
      <c r="C48" s="25">
        <f>$E12*Flax!$B8</f>
        <v>0</v>
      </c>
      <c r="D48" s="25">
        <f>$E12*Flax!$B9</f>
        <v>0</v>
      </c>
      <c r="E48" s="25">
        <f>$E12*Flax!$B10</f>
        <v>0</v>
      </c>
      <c r="F48" s="25">
        <f>$E12*Flax!$B11</f>
        <v>0</v>
      </c>
      <c r="G48" s="25">
        <f>$E12*Flax!$B12</f>
        <v>0</v>
      </c>
      <c r="H48" s="25">
        <f>$E12*Flax!$B13</f>
        <v>0</v>
      </c>
      <c r="I48" s="25">
        <f>$E12*Flax!$B14</f>
        <v>0</v>
      </c>
      <c r="J48" s="25">
        <f>$E12*Flax!$B15</f>
        <v>0</v>
      </c>
      <c r="K48" s="25">
        <f>$E12*Flax!$B16</f>
        <v>0</v>
      </c>
      <c r="L48" s="37">
        <f>$E12*Flax!$B17</f>
        <v>0</v>
      </c>
    </row>
    <row r="49" spans="1:12" ht="12.75">
      <c r="A49" s="4" t="s">
        <v>56</v>
      </c>
      <c r="B49" s="25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98</v>
      </c>
      <c r="B50" s="38">
        <f>$E15*Buckwht!$B7</f>
        <v>0</v>
      </c>
      <c r="C50" s="25">
        <f>$E15*Buckwht!$B8</f>
        <v>0</v>
      </c>
      <c r="D50" s="25">
        <f>$E15*Buckwht!$B9</f>
        <v>0</v>
      </c>
      <c r="E50" s="25">
        <f>$E15*Buckwht!$B10</f>
        <v>0</v>
      </c>
      <c r="F50" s="25">
        <f>$E15*Buckwht!$B11</f>
        <v>0</v>
      </c>
      <c r="G50" s="25">
        <f>$E15*Buckwht!$B12</f>
        <v>0</v>
      </c>
      <c r="H50" s="25">
        <f>$E15*Buckwht!$B13</f>
        <v>0</v>
      </c>
      <c r="I50" s="25">
        <f>$E15*Buckwht!$B14</f>
        <v>0</v>
      </c>
      <c r="J50" s="25">
        <f>$E15*Buckwht!$B15</f>
        <v>0</v>
      </c>
      <c r="K50" s="25">
        <f>$E15*Buckwht!$B16</f>
        <v>0</v>
      </c>
      <c r="L50" s="37">
        <f>$E15*Buckwht!$B17</f>
        <v>0</v>
      </c>
    </row>
    <row r="51" spans="1:12" ht="12.75">
      <c r="A51" s="4" t="s">
        <v>57</v>
      </c>
      <c r="B51" s="38">
        <f>$E16*Millet!$B7</f>
        <v>0</v>
      </c>
      <c r="C51" s="38">
        <f>$E16*Millet!$B8</f>
        <v>0</v>
      </c>
      <c r="D51" s="38">
        <f>$E16*Millet!$B9</f>
        <v>0</v>
      </c>
      <c r="E51" s="38">
        <f>$E16*Millet!$B10</f>
        <v>0</v>
      </c>
      <c r="F51" s="38">
        <f>$E16*Millet!$B11</f>
        <v>0</v>
      </c>
      <c r="G51" s="38">
        <f>$E16*Millet!$B12</f>
        <v>0</v>
      </c>
      <c r="H51" s="38">
        <f>$E16*Millet!$B13</f>
        <v>0</v>
      </c>
      <c r="I51" s="38">
        <f>$E16*Millet!$B14</f>
        <v>0</v>
      </c>
      <c r="J51" s="38">
        <f>$E16*Millet!$B15</f>
        <v>0</v>
      </c>
      <c r="K51" s="38">
        <f>$E16*Millet!$B16</f>
        <v>0</v>
      </c>
      <c r="L51" s="39">
        <f>$E16*Millet!$B17</f>
        <v>0</v>
      </c>
    </row>
    <row r="52" spans="1:12" ht="12.75">
      <c r="A52" s="4" t="s">
        <v>58</v>
      </c>
      <c r="B52" s="38">
        <f>$E17*'Wint.Wht'!$B7</f>
        <v>0</v>
      </c>
      <c r="C52" s="38">
        <f>$E17*'Wint.Wht'!$B8</f>
        <v>0</v>
      </c>
      <c r="D52" s="38">
        <f>$E17*'Wint.Wht'!$B9</f>
        <v>0</v>
      </c>
      <c r="E52" s="38">
        <f>$E17*'Wint.Wht'!$B10</f>
        <v>0</v>
      </c>
      <c r="F52" s="38">
        <f>$E17*'Wint.Wht'!$B11</f>
        <v>0</v>
      </c>
      <c r="G52" s="38">
        <f>$E17*'Wint.Wht'!$B12</f>
        <v>0</v>
      </c>
      <c r="H52" s="38">
        <f>$E17*'Wint.Wht'!$B13</f>
        <v>0</v>
      </c>
      <c r="I52" s="38">
        <f>$E17*'Wint.Wht'!$B14</f>
        <v>0</v>
      </c>
      <c r="J52" s="38">
        <f>$E17*'Wint.Wht'!$B15</f>
        <v>0</v>
      </c>
      <c r="K52" s="38">
        <f>$E17*'Wint.Wht'!$B16</f>
        <v>0</v>
      </c>
      <c r="L52" s="39">
        <f>$E17*'Wint.Wht'!$B17</f>
        <v>0</v>
      </c>
    </row>
    <row r="53" spans="1:12" ht="12.75">
      <c r="A53" s="40" t="s">
        <v>76</v>
      </c>
      <c r="B53" s="26">
        <f aca="true" t="shared" si="4" ref="B53:L53">SUM(B39:B52)</f>
        <v>87580</v>
      </c>
      <c r="C53" s="26">
        <f t="shared" si="4"/>
        <v>22000</v>
      </c>
      <c r="D53" s="26">
        <f t="shared" si="4"/>
        <v>0</v>
      </c>
      <c r="E53" s="26">
        <f t="shared" si="4"/>
        <v>14000</v>
      </c>
      <c r="F53" s="26">
        <f t="shared" si="4"/>
        <v>80560</v>
      </c>
      <c r="G53" s="26">
        <f t="shared" si="4"/>
        <v>32900</v>
      </c>
      <c r="H53" s="26">
        <f t="shared" si="4"/>
        <v>39170</v>
      </c>
      <c r="I53" s="26">
        <f t="shared" si="4"/>
        <v>26920</v>
      </c>
      <c r="J53" s="26">
        <f t="shared" si="4"/>
        <v>16640</v>
      </c>
      <c r="K53" s="26">
        <f t="shared" si="4"/>
        <v>7000</v>
      </c>
      <c r="L53" s="41">
        <f t="shared" si="4"/>
        <v>12260</v>
      </c>
    </row>
    <row r="54" spans="1:12" ht="12.75">
      <c r="A54" s="40" t="s">
        <v>97</v>
      </c>
      <c r="B54" s="26"/>
      <c r="C54" s="41"/>
      <c r="D54" s="42">
        <f>SUM(B53:L53)</f>
        <v>339030</v>
      </c>
      <c r="E54" s="27"/>
      <c r="F54" s="27"/>
      <c r="G54" s="27"/>
      <c r="H54" s="27"/>
      <c r="I54" s="27"/>
      <c r="J54" s="27"/>
      <c r="K54" s="27"/>
      <c r="L54" s="27"/>
    </row>
  </sheetData>
  <sheetProtection sheet="1" objects="1" scenarios="1"/>
  <mergeCells count="3">
    <mergeCell ref="C20:E20"/>
    <mergeCell ref="C31:F31"/>
    <mergeCell ref="C32:F3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43</v>
      </c>
      <c r="C2" s="65"/>
      <c r="D2" s="65"/>
      <c r="E2" s="65"/>
      <c r="F2" s="65"/>
      <c r="G2" s="65"/>
    </row>
    <row r="3" spans="1:7" ht="12.75">
      <c r="A3" t="s">
        <v>82</v>
      </c>
      <c r="B3" s="12">
        <v>6.39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274.77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19.69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13.5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1.5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51.86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10.3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16.08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11.47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4.72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130.62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3.84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13.97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8.26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78.57</v>
      </c>
      <c r="C25" s="65"/>
      <c r="D25" s="65"/>
      <c r="E25" s="65"/>
      <c r="F25" s="65"/>
      <c r="G25" s="65"/>
    </row>
    <row r="26" spans="2:7" ht="12.75" customHeight="1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209.19</v>
      </c>
      <c r="C27" s="65"/>
      <c r="D27" s="65"/>
      <c r="E27" s="65"/>
      <c r="F27" s="65"/>
      <c r="G27" s="65"/>
    </row>
    <row r="28" spans="2:7" ht="12.75" customHeight="1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65.57999999999998</v>
      </c>
      <c r="C29" s="65"/>
      <c r="D29" s="65"/>
      <c r="E29" s="65"/>
      <c r="F29" s="65"/>
      <c r="G29" s="65"/>
    </row>
    <row r="30" spans="2:7" ht="12.75" customHeight="1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3.0376744186046514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1.8272093023255813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4.864883720930233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33</v>
      </c>
      <c r="C2" s="65"/>
      <c r="D2" s="65"/>
      <c r="E2" s="65"/>
      <c r="F2" s="65"/>
      <c r="G2" s="65"/>
    </row>
    <row r="3" spans="1:7" ht="12.75">
      <c r="A3" t="s">
        <v>82</v>
      </c>
      <c r="B3" s="12">
        <v>7.41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244.53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39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13.5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1.5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35.8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9.7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15.65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11.32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4.8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132.77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3.71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13.66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8.11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77.98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210.75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33.78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4.023333333333333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2.3630303030303033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6.386363636363637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62</v>
      </c>
      <c r="C2" s="65"/>
      <c r="D2" s="65"/>
      <c r="E2" s="65"/>
      <c r="F2" s="65"/>
      <c r="G2" s="65"/>
    </row>
    <row r="3" spans="1:7" ht="12.75">
      <c r="A3" t="s">
        <v>82</v>
      </c>
      <c r="B3" s="12">
        <v>4.79</v>
      </c>
      <c r="C3" s="65" t="s">
        <v>133</v>
      </c>
      <c r="D3" s="65"/>
      <c r="E3" s="65"/>
      <c r="F3" s="65"/>
      <c r="G3" s="65"/>
    </row>
    <row r="4" spans="1:7" ht="12.75">
      <c r="A4" t="s">
        <v>28</v>
      </c>
      <c r="B4" s="2">
        <f>B2*B3</f>
        <v>296.98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17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11.7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1.25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43.98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3.9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17.76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12.16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4.1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113.35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4.25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15.16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9.1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81.00999999999999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194.35999999999999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102.62000000000003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1.8282258064516128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1.3066129032258063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3.1348387096774193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118</v>
      </c>
      <c r="C2" s="65"/>
      <c r="D2" s="65"/>
      <c r="E2" s="65"/>
      <c r="F2" s="65"/>
      <c r="G2" s="65"/>
    </row>
    <row r="3" spans="1:7" ht="12.75">
      <c r="A3" t="s">
        <v>82</v>
      </c>
      <c r="B3" s="12">
        <v>3.19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376.42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52.08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11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6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77.91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22.2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22.53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14.56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16.64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8.42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232.84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5.7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21.67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12.55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92.42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325.26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51.160000000000025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1.973220338983051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0.7832203389830509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2.7564406779661015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34</v>
      </c>
      <c r="C2" s="65"/>
      <c r="D2" s="65"/>
      <c r="E2" s="65"/>
      <c r="F2" s="65"/>
      <c r="G2" s="65"/>
    </row>
    <row r="3" spans="1:7" ht="12.75">
      <c r="A3" t="s">
        <v>82</v>
      </c>
      <c r="B3" s="12">
        <v>8.7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295.79999999999995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35.5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11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8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2.65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10.7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16.64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12.36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5.5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3.84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106.19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3.99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14.95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9.01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80.44999999999999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186.64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109.15999999999997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7</v>
      </c>
      <c r="C31" s="65"/>
      <c r="D31" s="65"/>
      <c r="E31" s="65"/>
      <c r="F31" s="65"/>
      <c r="G31" s="65"/>
    </row>
    <row r="32" spans="1:7" ht="12.75">
      <c r="A32" s="1" t="s">
        <v>22</v>
      </c>
      <c r="B32" s="2">
        <f>B18/B2</f>
        <v>3.123235294117647</v>
      </c>
      <c r="C32" s="65"/>
      <c r="D32" s="65"/>
      <c r="E32" s="65"/>
      <c r="F32" s="65"/>
      <c r="G32" s="65"/>
    </row>
    <row r="33" spans="1:7" ht="12.75">
      <c r="A33" t="s">
        <v>23</v>
      </c>
      <c r="B33" s="2">
        <f>B25/B2</f>
        <v>2.366176470588235</v>
      </c>
      <c r="C33" s="65"/>
      <c r="D33" s="65"/>
      <c r="E33" s="65"/>
      <c r="F33" s="65"/>
      <c r="G33" s="65"/>
    </row>
    <row r="34" spans="1:7" ht="12.75">
      <c r="A34" t="s">
        <v>27</v>
      </c>
      <c r="B34" s="2">
        <f>B27/B2</f>
        <v>5.489411764705882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1530</v>
      </c>
      <c r="C2" s="65"/>
      <c r="D2" s="65"/>
      <c r="E2" s="65"/>
      <c r="F2" s="65"/>
      <c r="G2" s="65"/>
    </row>
    <row r="3" spans="1:7" ht="12.75">
      <c r="A3" t="s">
        <v>30</v>
      </c>
      <c r="B3" s="10">
        <v>0.243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371.78999999999996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33.5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24.8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0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22.32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12.5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20.26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13.9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0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1.5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4.83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133.61000000000004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4.72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17.92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11.68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86.82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220.43000000000004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151.35999999999993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39</v>
      </c>
      <c r="C31" s="65"/>
      <c r="D31" s="65"/>
      <c r="E31" s="65"/>
      <c r="F31" s="65"/>
      <c r="G31" s="65"/>
    </row>
    <row r="32" spans="1:7" ht="12.75">
      <c r="A32" s="1" t="s">
        <v>22</v>
      </c>
      <c r="B32" s="13">
        <f>B18/B2</f>
        <v>0.08732679738562094</v>
      </c>
      <c r="C32" s="65"/>
      <c r="D32" s="65"/>
      <c r="E32" s="65"/>
      <c r="F32" s="65"/>
      <c r="G32" s="65"/>
    </row>
    <row r="33" spans="1:7" ht="12.75">
      <c r="A33" t="s">
        <v>23</v>
      </c>
      <c r="B33" s="13">
        <f>B25/B2</f>
        <v>0.05674509803921568</v>
      </c>
      <c r="C33" s="65"/>
      <c r="D33" s="65"/>
      <c r="E33" s="65"/>
      <c r="F33" s="65"/>
      <c r="G33" s="65"/>
    </row>
    <row r="34" spans="1:7" ht="12.75">
      <c r="A34" t="s">
        <v>27</v>
      </c>
      <c r="B34" s="13">
        <f>B27/B2</f>
        <v>0.14407189542483662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1490</v>
      </c>
      <c r="C2" s="65"/>
      <c r="D2" s="65"/>
      <c r="E2" s="65"/>
      <c r="F2" s="65"/>
      <c r="G2" s="65"/>
    </row>
    <row r="3" spans="1:7" ht="12.75">
      <c r="A3" t="s">
        <v>82</v>
      </c>
      <c r="B3" s="10">
        <v>0.205</v>
      </c>
      <c r="C3" s="65"/>
      <c r="D3" s="65"/>
      <c r="E3" s="65"/>
      <c r="F3" s="65"/>
      <c r="G3" s="65"/>
    </row>
    <row r="4" spans="1:7" ht="12.75">
      <c r="A4" t="s">
        <v>28</v>
      </c>
      <c r="B4" s="2">
        <f>B2*B3</f>
        <v>305.45</v>
      </c>
      <c r="C4" s="65"/>
      <c r="D4" s="65"/>
      <c r="E4" s="65"/>
      <c r="F4" s="65"/>
      <c r="G4" s="65"/>
    </row>
    <row r="5" spans="3:7" ht="12.75">
      <c r="C5" s="65"/>
      <c r="D5" s="65"/>
      <c r="E5" s="65"/>
      <c r="F5" s="65"/>
      <c r="G5" s="65"/>
    </row>
    <row r="6" spans="1:7" ht="12.75">
      <c r="A6" t="s">
        <v>1</v>
      </c>
      <c r="C6" s="65"/>
      <c r="D6" s="65"/>
      <c r="E6" s="65"/>
      <c r="F6" s="65"/>
      <c r="G6" s="65"/>
    </row>
    <row r="7" spans="1:7" ht="12.75">
      <c r="A7" s="1" t="s">
        <v>8</v>
      </c>
      <c r="B7" s="11">
        <v>15.84</v>
      </c>
      <c r="C7" s="65"/>
      <c r="D7" s="65"/>
      <c r="E7" s="65"/>
      <c r="F7" s="65"/>
      <c r="G7" s="65"/>
    </row>
    <row r="8" spans="1:7" ht="12.75">
      <c r="A8" s="1" t="s">
        <v>9</v>
      </c>
      <c r="B8" s="11">
        <v>20</v>
      </c>
      <c r="C8" s="65"/>
      <c r="D8" s="65"/>
      <c r="E8" s="65"/>
      <c r="F8" s="65"/>
      <c r="G8" s="65"/>
    </row>
    <row r="9" spans="1:7" ht="12.75">
      <c r="A9" s="1" t="s">
        <v>24</v>
      </c>
      <c r="B9" s="11">
        <v>0</v>
      </c>
      <c r="C9" s="65"/>
      <c r="D9" s="65"/>
      <c r="E9" s="65"/>
      <c r="F9" s="65"/>
      <c r="G9" s="65"/>
    </row>
    <row r="10" spans="1:7" ht="12.75">
      <c r="A10" s="1" t="s">
        <v>10</v>
      </c>
      <c r="B10" s="11">
        <v>12</v>
      </c>
      <c r="C10" s="65"/>
      <c r="D10" s="65"/>
      <c r="E10" s="65"/>
      <c r="F10" s="65"/>
      <c r="G10" s="65"/>
    </row>
    <row r="11" spans="1:7" ht="12.75">
      <c r="A11" s="1" t="s">
        <v>12</v>
      </c>
      <c r="B11" s="11">
        <v>31.03</v>
      </c>
      <c r="C11" s="65"/>
      <c r="D11" s="65"/>
      <c r="E11" s="65"/>
      <c r="F11" s="65"/>
      <c r="G11" s="65"/>
    </row>
    <row r="12" spans="1:7" ht="12.75">
      <c r="A12" s="1" t="s">
        <v>11</v>
      </c>
      <c r="B12" s="11">
        <v>8.4</v>
      </c>
      <c r="C12" s="65"/>
      <c r="D12" s="65"/>
      <c r="E12" s="65"/>
      <c r="F12" s="65"/>
      <c r="G12" s="65"/>
    </row>
    <row r="13" spans="1:7" ht="12.75">
      <c r="A13" s="1" t="s">
        <v>13</v>
      </c>
      <c r="B13" s="11">
        <v>18.25</v>
      </c>
      <c r="C13" s="65"/>
      <c r="D13" s="65"/>
      <c r="E13" s="65"/>
      <c r="F13" s="65"/>
      <c r="G13" s="65"/>
    </row>
    <row r="14" spans="1:7" ht="12.75">
      <c r="A14" s="1" t="s">
        <v>14</v>
      </c>
      <c r="B14" s="11">
        <v>12.26</v>
      </c>
      <c r="C14" s="65"/>
      <c r="D14" s="65"/>
      <c r="E14" s="65"/>
      <c r="F14" s="65"/>
      <c r="G14" s="65"/>
    </row>
    <row r="15" spans="1:7" ht="12.75">
      <c r="A15" s="1" t="s">
        <v>15</v>
      </c>
      <c r="B15" s="11">
        <v>2.98</v>
      </c>
      <c r="C15" s="65"/>
      <c r="D15" s="65"/>
      <c r="E15" s="65"/>
      <c r="F15" s="65"/>
      <c r="G15" s="65"/>
    </row>
    <row r="16" spans="1:7" ht="12.75">
      <c r="A16" s="1" t="s">
        <v>16</v>
      </c>
      <c r="B16" s="11">
        <v>7.25</v>
      </c>
      <c r="C16" s="65"/>
      <c r="D16" s="65"/>
      <c r="E16" s="65"/>
      <c r="F16" s="65"/>
      <c r="G16" s="65"/>
    </row>
    <row r="17" spans="1:7" ht="12.75">
      <c r="A17" s="1" t="s">
        <v>17</v>
      </c>
      <c r="B17" s="12">
        <v>4.8</v>
      </c>
      <c r="C17" s="65"/>
      <c r="D17" s="65"/>
      <c r="E17" s="65"/>
      <c r="F17" s="65"/>
      <c r="G17" s="65"/>
    </row>
    <row r="18" spans="1:7" ht="12.75">
      <c r="A18" t="s">
        <v>2</v>
      </c>
      <c r="B18" s="2">
        <f>SUM(B7:B17)</f>
        <v>132.81000000000003</v>
      </c>
      <c r="C18" s="65"/>
      <c r="D18" s="65"/>
      <c r="E18" s="65"/>
      <c r="F18" s="65"/>
      <c r="G18" s="65"/>
    </row>
    <row r="19" spans="2:7" ht="12.75">
      <c r="B19" s="2"/>
      <c r="C19" s="65"/>
      <c r="D19" s="65"/>
      <c r="E19" s="65"/>
      <c r="F19" s="65"/>
      <c r="G19" s="65"/>
    </row>
    <row r="20" spans="1:7" ht="12.75">
      <c r="A20" t="s">
        <v>3</v>
      </c>
      <c r="B20" s="2"/>
      <c r="C20" s="65"/>
      <c r="D20" s="65"/>
      <c r="E20" s="65"/>
      <c r="F20" s="65"/>
      <c r="G20" s="65"/>
    </row>
    <row r="21" spans="1:7" ht="12.75">
      <c r="A21" s="1" t="s">
        <v>18</v>
      </c>
      <c r="B21" s="7">
        <v>4.53</v>
      </c>
      <c r="C21" s="65"/>
      <c r="D21" s="65"/>
      <c r="E21" s="65"/>
      <c r="F21" s="65"/>
      <c r="G21" s="65"/>
    </row>
    <row r="22" spans="1:7" ht="12.75">
      <c r="A22" s="1" t="s">
        <v>19</v>
      </c>
      <c r="B22" s="7">
        <v>17.05</v>
      </c>
      <c r="C22" s="65"/>
      <c r="D22" s="65"/>
      <c r="E22" s="65"/>
      <c r="F22" s="65"/>
      <c r="G22" s="65"/>
    </row>
    <row r="23" spans="1:7" ht="12.75">
      <c r="A23" s="1" t="s">
        <v>20</v>
      </c>
      <c r="B23" s="7">
        <v>10.47</v>
      </c>
      <c r="C23" s="65"/>
      <c r="D23" s="65"/>
      <c r="E23" s="65"/>
      <c r="F23" s="65"/>
      <c r="G23" s="65"/>
    </row>
    <row r="24" spans="1:7" ht="12.75">
      <c r="A24" s="1" t="s">
        <v>21</v>
      </c>
      <c r="B24" s="8">
        <v>52.5</v>
      </c>
      <c r="C24" s="65"/>
      <c r="D24" s="65"/>
      <c r="E24" s="65"/>
      <c r="F24" s="65"/>
      <c r="G24" s="65"/>
    </row>
    <row r="25" spans="1:7" ht="12.75">
      <c r="A25" t="s">
        <v>4</v>
      </c>
      <c r="B25" s="2">
        <f>SUM(B21:B24)</f>
        <v>84.55000000000001</v>
      </c>
      <c r="C25" s="65"/>
      <c r="D25" s="65"/>
      <c r="E25" s="65"/>
      <c r="F25" s="65"/>
      <c r="G25" s="65"/>
    </row>
    <row r="26" spans="2:7" ht="12.75">
      <c r="B26" s="2"/>
      <c r="C26" s="65"/>
      <c r="D26" s="65"/>
      <c r="E26" s="65"/>
      <c r="F26" s="65"/>
      <c r="G26" s="65"/>
    </row>
    <row r="27" spans="1:7" ht="12.75">
      <c r="A27" t="s">
        <v>5</v>
      </c>
      <c r="B27" s="2">
        <f>B18+B25</f>
        <v>217.36000000000004</v>
      </c>
      <c r="C27" s="65"/>
      <c r="D27" s="65"/>
      <c r="E27" s="65"/>
      <c r="F27" s="65"/>
      <c r="G27" s="65"/>
    </row>
    <row r="28" spans="2:7" ht="12.75">
      <c r="B28" s="2"/>
      <c r="C28" s="65"/>
      <c r="D28" s="65"/>
      <c r="E28" s="65"/>
      <c r="F28" s="65"/>
      <c r="G28" s="65"/>
    </row>
    <row r="29" spans="1:7" ht="12.75">
      <c r="A29" t="s">
        <v>33</v>
      </c>
      <c r="B29" s="2">
        <f>B4-B27</f>
        <v>88.08999999999995</v>
      </c>
      <c r="C29" s="65"/>
      <c r="D29" s="65"/>
      <c r="E29" s="65"/>
      <c r="F29" s="65"/>
      <c r="G29" s="65"/>
    </row>
    <row r="30" spans="2:7" ht="12.75">
      <c r="B30" s="2"/>
      <c r="C30" s="65"/>
      <c r="D30" s="65"/>
      <c r="E30" s="65"/>
      <c r="F30" s="65"/>
      <c r="G30" s="65"/>
    </row>
    <row r="31" spans="1:7" ht="12.75">
      <c r="A31" t="s">
        <v>6</v>
      </c>
      <c r="B31" s="31" t="s">
        <v>39</v>
      </c>
      <c r="C31" s="65"/>
      <c r="D31" s="65"/>
      <c r="E31" s="65"/>
      <c r="F31" s="65"/>
      <c r="G31" s="65"/>
    </row>
    <row r="32" spans="1:7" ht="12.75">
      <c r="A32" s="1" t="s">
        <v>22</v>
      </c>
      <c r="B32" s="13">
        <f>B18/B2</f>
        <v>0.08913422818791948</v>
      </c>
      <c r="C32" s="65"/>
      <c r="D32" s="65"/>
      <c r="E32" s="65"/>
      <c r="F32" s="65"/>
      <c r="G32" s="65"/>
    </row>
    <row r="33" spans="1:7" ht="12.75">
      <c r="A33" t="s">
        <v>23</v>
      </c>
      <c r="B33" s="13">
        <f>B25/B2</f>
        <v>0.05674496644295303</v>
      </c>
      <c r="C33" s="65"/>
      <c r="D33" s="65"/>
      <c r="E33" s="65"/>
      <c r="F33" s="65"/>
      <c r="G33" s="65"/>
    </row>
    <row r="34" spans="1:7" ht="12.75">
      <c r="A34" t="s">
        <v>27</v>
      </c>
      <c r="B34" s="13">
        <f>B27/B2</f>
        <v>0.1458791946308725</v>
      </c>
      <c r="C34" s="65"/>
      <c r="D34" s="65"/>
      <c r="E34" s="65"/>
      <c r="F34" s="65"/>
      <c r="G34" s="6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2006-12-22T21:20:02Z</cp:lastPrinted>
  <dcterms:created xsi:type="dcterms:W3CDTF">2005-01-10T15:34:54Z</dcterms:created>
  <dcterms:modified xsi:type="dcterms:W3CDTF">2007-12-18T17:54:09Z</dcterms:modified>
  <cp:category/>
  <cp:version/>
  <cp:contentType/>
  <cp:contentStatus/>
</cp:coreProperties>
</file>