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<sst xmlns="http://schemas.openxmlformats.org/spreadsheetml/2006/main" count="676" uniqueCount="156">
  <si>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</si>
  <si>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</si>
  <si>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</si>
  <si>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</si>
  <si>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</si>
  <si>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</si>
  <si>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</si>
  <si>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</si>
  <si>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</si>
  <si>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</si>
  <si>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</si>
  <si>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</si>
  <si>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</si>
  <si>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</si>
  <si>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</si>
  <si>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</si>
  <si>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</si>
  <si>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</si>
  <si>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</si>
  <si>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</si>
  <si>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</si>
  <si>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</si>
  <si>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</si>
  <si>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</si>
  <si>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</si>
  <si>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</si>
  <si>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</si>
  <si>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</si>
  <si>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</si>
  <si>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</si>
  <si>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</si>
  <si>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</si>
  <si>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</si>
  <si>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</si>
  <si>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</si>
  <si>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</si>
  <si>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</si>
  <si>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</si>
  <si>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</si>
  <si>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</si>
  <si>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</si>
  <si>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</si>
  <si>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</si>
  <si>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</si>
  <si>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</si>
  <si>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</si>
  <si>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</si>
  <si>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</si>
  <si>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</si>
  <si>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</si>
  <si>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</si>
  <si>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</si>
  <si>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</si>
  <si>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</si>
  <si>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</si>
  <si>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</si>
  <si>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</si>
  <si>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</si>
  <si>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</si>
  <si>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</si>
  <si>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</si>
  <si>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</si>
  <si>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</si>
  <si>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</si>
  <si>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</si>
  <si>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</si>
  <si>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</si>
  <si>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</si>
  <si>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</si>
  <si>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</si>
  <si>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</si>
  <si>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</si>
  <si>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</si>
  <si>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</si>
  <si>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</si>
  <si>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</si>
  <si>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</si>
  <si>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</si>
  <si>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</si>
  <si>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</si>
  <si>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</si>
  <si>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</si>
  <si>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</si>
  <si>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</si>
  <si>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</si>
  <si>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</si>
  <si>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</si>
  <si>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</si>
  <si>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</si>
  <si>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</si>
  <si>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</si>
  <si>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</si>
  <si>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</si>
  <si>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</si>
  <si>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</si>
  <si>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</si>
  <si>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</si>
  <si>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</si>
  <si>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</si>
  <si>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</si>
  <si>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</si>
  <si>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</si>
  <si>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</si>
  <si>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</si>
  <si>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</si>
  <si>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</si>
  <si>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</si>
  <si>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</si>
  <si>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</si>
  <si>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</si>
  <si>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</si>
  <si>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</si>
  <si>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</si>
  <si>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</si>
  <si>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</si>
  <si>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</si>
  <si>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</si>
  <si>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</si>
  <si>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</si>
  <si>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</si>
  <si>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</si>
  <si>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</si>
  <si>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</si>
  <si>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</si>
  <si>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</si>
  <si>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</si>
  <si>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</si>
  <si>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</si>
  <si>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</si>
  <si>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</si>
  <si>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</si>
  <si>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</si>
  <si>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</si>
  <si>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</si>
  <si>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</si>
  <si>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</si>
  <si>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</si>
  <si>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</si>
  <si>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</si>
  <si>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</si>
  <si>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</si>
  <si>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South Central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</si>
  <si>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</si>
  <si>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</si>
  <si>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</si>
  <si>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</si>
  <si>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</si>
  <si>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 xml:space="preserve">Malt price, feed quality occurs 45%, price est. is $2.84 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</si>
  <si>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</si>
  <si>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</si>
  <si>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</si>
  <si>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</si>
  <si>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</si>
  <si>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Food quality price</t>
  </si>
  <si>
    <t>Name:</t>
  </si>
  <si>
    <t>Includes seed treatment for wireworn &amp; flea beetle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</si>
</sst>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1" t="s">
        <v>141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105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110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111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112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113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114</v>
      </c>
      <c r="B14" s="38"/>
      <c r="C14" s="38"/>
      <c r="D14" s="38"/>
      <c r="E14" s="38"/>
      <c r="F14" s="38"/>
      <c r="G14" s="38"/>
      <c r="H14" s="38"/>
    </row>
    <row r="15" spans="1:8" ht="12.75">
      <c r="A15" s="1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116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117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142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118</v>
      </c>
      <c r="B19" s="38"/>
      <c r="C19" s="38"/>
      <c r="E19" s="38"/>
      <c r="F19" s="38"/>
      <c r="G19" s="38"/>
      <c r="H19" s="38"/>
    </row>
    <row r="20" spans="1:8" ht="12.75">
      <c r="A20" s="17" t="s">
        <v>119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120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121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122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123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124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125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126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127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135</v>
      </c>
      <c r="B32" s="36" t="s">
        <v>136</v>
      </c>
      <c r="C32" s="36"/>
      <c r="D32" s="40"/>
      <c r="E32" s="36" t="s">
        <v>137</v>
      </c>
      <c r="F32" s="36"/>
      <c r="G32" s="36"/>
      <c r="H32" s="36"/>
    </row>
    <row r="33" spans="1:11" ht="12.75">
      <c r="A33" s="36" t="s">
        <v>138</v>
      </c>
      <c r="B33" s="73" t="s">
        <v>139</v>
      </c>
      <c r="C33" s="74"/>
      <c r="D33" s="74"/>
      <c r="E33" s="74"/>
      <c r="F33" s="74"/>
      <c r="G33" s="74"/>
      <c r="H33" s="36" t="s">
        <v>140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1230</v>
      </c>
      <c r="C2" s="81"/>
      <c r="D2" s="81"/>
      <c r="E2" s="81"/>
      <c r="F2" s="81"/>
      <c r="G2" s="81"/>
    </row>
    <row r="3" spans="1:7" ht="12.75">
      <c r="A3" t="s">
        <v>89</v>
      </c>
      <c r="B3" s="10">
        <v>0.232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285.36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36.9</v>
      </c>
      <c r="C7" s="87" t="s">
        <v>155</v>
      </c>
      <c r="D7" s="81"/>
      <c r="E7" s="81"/>
      <c r="F7" s="81"/>
      <c r="G7" s="81"/>
    </row>
    <row r="8" spans="1:7" ht="12.75">
      <c r="A8" s="1" t="s">
        <v>9</v>
      </c>
      <c r="B8" s="11">
        <v>27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12</v>
      </c>
      <c r="C10" s="81" t="s">
        <v>151</v>
      </c>
      <c r="D10" s="81"/>
      <c r="E10" s="81"/>
      <c r="F10" s="81"/>
      <c r="G10" s="81"/>
    </row>
    <row r="11" spans="1:7" ht="12.75">
      <c r="A11" s="1" t="s">
        <v>12</v>
      </c>
      <c r="B11" s="11">
        <v>20.35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11.36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12.28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2.46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18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4.13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161.48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5.19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15.94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9.52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65.55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227.02999999999997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58.33000000000004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0.13128455284552845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0.05329268292682927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0.1845772357723577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1270</v>
      </c>
      <c r="C2" s="81"/>
      <c r="D2" s="81"/>
      <c r="E2" s="81"/>
      <c r="F2" s="81"/>
      <c r="G2" s="81"/>
    </row>
    <row r="3" spans="1:7" ht="12.75">
      <c r="A3" t="s">
        <v>89</v>
      </c>
      <c r="B3" s="12">
        <v>0.168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213.36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40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 t="s">
        <v>152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38.15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11.6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10.19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12.98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3.49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136.41000000000003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4.83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15.21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8.73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63.67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200.08000000000004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13.279999999999973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0.10740944881889766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0.05013385826771654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0.1575433070866142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16</v>
      </c>
      <c r="C2" s="81"/>
      <c r="D2" s="81"/>
      <c r="E2" s="81"/>
      <c r="F2" s="81"/>
      <c r="G2" s="81"/>
    </row>
    <row r="3" spans="1:7" ht="12.75">
      <c r="A3" t="s">
        <v>89</v>
      </c>
      <c r="B3" s="10">
        <v>8.5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136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8.75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21.5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12.73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6.7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10.42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13.41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1.97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76.98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4.91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15.46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9.23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64.5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141.48000000000002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-5.480000000000018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4.81125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4.03125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8.842500000000001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32</v>
      </c>
      <c r="C2" s="81"/>
      <c r="D2" s="81"/>
      <c r="E2" s="81"/>
      <c r="F2" s="81"/>
      <c r="G2" s="81"/>
    </row>
    <row r="3" spans="1:7" ht="12.75">
      <c r="A3" t="s">
        <v>89</v>
      </c>
      <c r="B3" s="12">
        <v>6</v>
      </c>
      <c r="C3" s="81" t="s">
        <v>153</v>
      </c>
      <c r="D3" s="81"/>
      <c r="E3" s="81"/>
      <c r="F3" s="81"/>
      <c r="G3" s="81"/>
    </row>
    <row r="4" spans="1:7" ht="12.75">
      <c r="A4" t="s">
        <v>28</v>
      </c>
      <c r="B4" s="2">
        <f>B2*B3</f>
        <v>192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31.5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25.5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5.75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6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11.03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14.27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7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2.65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103.7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5.04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16.74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9.21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65.89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169.59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22.409999999999997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3.240625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2.0590625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5.2996875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54</v>
      </c>
      <c r="C2" s="81"/>
      <c r="D2" s="81"/>
      <c r="E2" s="81"/>
      <c r="F2" s="81"/>
      <c r="G2" s="81"/>
    </row>
    <row r="3" spans="1:7" ht="12.75">
      <c r="A3" t="s">
        <v>89</v>
      </c>
      <c r="B3" s="12">
        <v>2.16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116.64000000000001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8.5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7.5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25.31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7.9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11.82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14.05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2.13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83.21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5.42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16.68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9.83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66.83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150.04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-33.39999999999998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1.5409259259259258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1.2375925925925926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2.7785185185185184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900</v>
      </c>
      <c r="C2" s="81"/>
      <c r="D2" s="81"/>
      <c r="E2" s="81"/>
      <c r="F2" s="81"/>
      <c r="G2" s="81"/>
    </row>
    <row r="3" spans="1:7" ht="12.75">
      <c r="A3" t="s">
        <v>89</v>
      </c>
      <c r="B3" s="10">
        <v>0.233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209.70000000000002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11.4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20.02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10.42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13.41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78.25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4.91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15.47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9.23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64.51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142.76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66.94000000000003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0.08694444444444445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0.07167777777777778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0.15862222222222222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900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0.192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172.8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25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10.8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8.7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10.06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12.92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1.5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2.17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84.65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4.78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15.08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8.68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63.44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148.09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24.710000000000008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0.09405555555555556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0.07048888888888889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0.16454444444444444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1500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0.065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97.5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6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15.8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0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10.94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13.64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1.51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58.89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15.91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9.45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65.36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124.25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-26.75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0.03926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0.04357333333333333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0.08283333333333333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43</v>
      </c>
      <c r="C2" s="81"/>
      <c r="D2" s="81"/>
      <c r="E2" s="81"/>
      <c r="F2" s="81"/>
      <c r="G2" s="81"/>
    </row>
    <row r="3" spans="1:7" ht="12.75">
      <c r="A3" t="s">
        <v>90</v>
      </c>
      <c r="B3" s="12">
        <v>4.86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208.98000000000002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7.5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15.4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9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43.99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9.1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9.75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12.39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2.97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116.1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4.76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14.11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7.93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61.699999999999996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177.79999999999998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31.180000000000035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2.6999999999999997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1.4348837209302325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4.134883720930232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40</v>
      </c>
      <c r="C2" s="81"/>
      <c r="D2" s="81"/>
      <c r="E2" s="81"/>
      <c r="F2" s="81"/>
      <c r="G2" s="81"/>
    </row>
    <row r="3" spans="1:7" ht="12.75">
      <c r="A3" t="s">
        <v>30</v>
      </c>
      <c r="B3" s="12">
        <v>3.59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143.6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6.24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3.5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40.09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5.8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9.77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12.27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2.2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85.87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4.77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14.17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8.08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61.919999999999995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147.79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-4.189999999999998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2.14675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1.5479999999999998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3.69475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6"/>
      <c r="B1" s="47" t="s">
        <v>67</v>
      </c>
      <c r="C1" s="47" t="s">
        <v>69</v>
      </c>
      <c r="D1" s="47" t="s">
        <v>128</v>
      </c>
      <c r="E1" s="69" t="s">
        <v>77</v>
      </c>
      <c r="F1" s="47" t="s">
        <v>81</v>
      </c>
      <c r="G1" s="47" t="s">
        <v>82</v>
      </c>
      <c r="H1" s="48" t="s">
        <v>72</v>
      </c>
    </row>
    <row r="2" spans="1:8" ht="12.75">
      <c r="A2" s="49" t="s">
        <v>66</v>
      </c>
      <c r="B2" s="15" t="s">
        <v>68</v>
      </c>
      <c r="C2" s="15" t="s">
        <v>70</v>
      </c>
      <c r="D2" s="42" t="s">
        <v>129</v>
      </c>
      <c r="E2" s="70" t="s">
        <v>78</v>
      </c>
      <c r="F2" s="15" t="s">
        <v>78</v>
      </c>
      <c r="G2" s="15" t="s">
        <v>78</v>
      </c>
      <c r="H2" s="50" t="s">
        <v>71</v>
      </c>
    </row>
    <row r="3" spans="1:8" ht="12.75">
      <c r="A3" s="51" t="s">
        <v>52</v>
      </c>
      <c r="B3" s="41">
        <f>HRSW!B4</f>
        <v>170.19</v>
      </c>
      <c r="C3" s="41">
        <f>HRSW!B18</f>
        <v>105.61</v>
      </c>
      <c r="D3" s="16">
        <f>B3-C3</f>
        <v>64.58</v>
      </c>
      <c r="E3" s="18">
        <v>800</v>
      </c>
      <c r="F3" s="19">
        <f aca="true" t="shared" si="0" ref="F3:F19">B3*E3</f>
        <v>136152</v>
      </c>
      <c r="G3" s="19">
        <f aca="true" t="shared" si="1" ref="G3:G19">E3*C3</f>
        <v>84488</v>
      </c>
      <c r="H3" s="29">
        <f>F3-G3</f>
        <v>51664</v>
      </c>
    </row>
    <row r="4" spans="1:8" ht="12.75">
      <c r="A4" s="51" t="s">
        <v>53</v>
      </c>
      <c r="B4" s="41">
        <f>Durum!B4</f>
        <v>187.79999999999998</v>
      </c>
      <c r="C4" s="41">
        <f>Durum!B18</f>
        <v>104.71000000000001</v>
      </c>
      <c r="D4" s="16">
        <f aca="true" t="shared" si="2" ref="D4:D19">B4-C4</f>
        <v>83.08999999999997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1" t="s">
        <v>54</v>
      </c>
      <c r="B5" s="41">
        <f>Barley!B4</f>
        <v>174.5</v>
      </c>
      <c r="C5" s="41">
        <f>Barley!B18</f>
        <v>95.41</v>
      </c>
      <c r="D5" s="16">
        <f t="shared" si="2"/>
        <v>79.09</v>
      </c>
      <c r="E5" s="18">
        <v>400</v>
      </c>
      <c r="F5" s="19">
        <f t="shared" si="0"/>
        <v>69800</v>
      </c>
      <c r="G5" s="19">
        <f t="shared" si="1"/>
        <v>38164</v>
      </c>
      <c r="H5" s="29">
        <f t="shared" si="3"/>
        <v>31636</v>
      </c>
    </row>
    <row r="6" spans="1:8" ht="12.75">
      <c r="A6" s="51" t="s">
        <v>26</v>
      </c>
      <c r="B6" s="41">
        <f>Corn!B4</f>
        <v>259.16</v>
      </c>
      <c r="C6" s="41">
        <f>Corn!B18</f>
        <v>183.28</v>
      </c>
      <c r="D6" s="16">
        <f t="shared" si="2"/>
        <v>75.88000000000002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51" t="s">
        <v>25</v>
      </c>
      <c r="B7" s="41">
        <f>Soyb!B4</f>
        <v>198.49</v>
      </c>
      <c r="C7" s="41">
        <f>Soyb!B18</f>
        <v>123.53</v>
      </c>
      <c r="D7" s="16">
        <f t="shared" si="2"/>
        <v>74.96000000000001</v>
      </c>
      <c r="E7" s="18">
        <v>200</v>
      </c>
      <c r="F7" s="19">
        <f t="shared" si="0"/>
        <v>39698</v>
      </c>
      <c r="G7" s="19">
        <f t="shared" si="1"/>
        <v>24706</v>
      </c>
      <c r="H7" s="29">
        <f t="shared" si="3"/>
        <v>14992</v>
      </c>
    </row>
    <row r="8" spans="1:8" ht="12.75">
      <c r="A8" s="51" t="s">
        <v>87</v>
      </c>
      <c r="B8" s="41">
        <f>Drybean!B4</f>
        <v>330.2</v>
      </c>
      <c r="C8" s="41">
        <f>Drybean!B18</f>
        <v>161.54999999999998</v>
      </c>
      <c r="D8" s="16">
        <f t="shared" si="2"/>
        <v>168.65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55</v>
      </c>
      <c r="B9" s="41">
        <f>Oil_SF!B4</f>
        <v>195.57999999999998</v>
      </c>
      <c r="C9" s="41">
        <f>Oil_SF!B18</f>
        <v>134.11</v>
      </c>
      <c r="D9" s="16">
        <f t="shared" si="2"/>
        <v>61.46999999999997</v>
      </c>
      <c r="E9" s="18">
        <v>400</v>
      </c>
      <c r="F9" s="19">
        <f t="shared" si="0"/>
        <v>78232</v>
      </c>
      <c r="G9" s="19">
        <f t="shared" si="1"/>
        <v>53644.00000000001</v>
      </c>
      <c r="H9" s="29">
        <f t="shared" si="3"/>
        <v>24587.999999999993</v>
      </c>
    </row>
    <row r="10" spans="1:8" ht="12.75">
      <c r="A10" s="51" t="s">
        <v>56</v>
      </c>
      <c r="B10" s="41">
        <f>Conf_SF!B4</f>
        <v>285.36</v>
      </c>
      <c r="C10" s="41">
        <f>Conf_SF!B18</f>
        <v>161.48</v>
      </c>
      <c r="D10" s="16">
        <f t="shared" si="2"/>
        <v>123.88000000000002</v>
      </c>
      <c r="E10" s="18">
        <v>200</v>
      </c>
      <c r="F10" s="19">
        <f t="shared" si="0"/>
        <v>57072</v>
      </c>
      <c r="G10" s="19">
        <f t="shared" si="1"/>
        <v>32295.999999999996</v>
      </c>
      <c r="H10" s="29">
        <f t="shared" si="3"/>
        <v>24776.000000000004</v>
      </c>
    </row>
    <row r="11" spans="1:8" ht="12.75">
      <c r="A11" s="51" t="s">
        <v>57</v>
      </c>
      <c r="B11" s="41">
        <f>Canola!B4</f>
        <v>213.36</v>
      </c>
      <c r="C11" s="41">
        <f>Canola!B18</f>
        <v>136.41000000000003</v>
      </c>
      <c r="D11" s="16">
        <f t="shared" si="2"/>
        <v>76.94999999999999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58</v>
      </c>
      <c r="B12" s="41">
        <f>Flax!B4</f>
        <v>136</v>
      </c>
      <c r="C12" s="41">
        <f>Flax!B18</f>
        <v>76.98</v>
      </c>
      <c r="D12" s="16">
        <f t="shared" si="2"/>
        <v>59.019999999999996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1" t="s">
        <v>61</v>
      </c>
      <c r="B13" s="41">
        <f>Peas!B4</f>
        <v>192</v>
      </c>
      <c r="C13" s="41">
        <f>Peas!B18</f>
        <v>103.7</v>
      </c>
      <c r="D13" s="16">
        <f t="shared" si="2"/>
        <v>88.3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62</v>
      </c>
      <c r="B14" s="41">
        <f>Oats!B4</f>
        <v>116.64000000000001</v>
      </c>
      <c r="C14" s="41">
        <f>Oats!B18</f>
        <v>83.21</v>
      </c>
      <c r="D14" s="16">
        <f t="shared" si="2"/>
        <v>33.43000000000002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1" t="s">
        <v>59</v>
      </c>
      <c r="B15" s="41">
        <f>Mustard!B4</f>
        <v>209.70000000000002</v>
      </c>
      <c r="C15" s="41">
        <f>Mustard!B18</f>
        <v>78.25</v>
      </c>
      <c r="D15" s="16">
        <f t="shared" si="2"/>
        <v>131.45000000000002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1" t="s">
        <v>60</v>
      </c>
      <c r="B16" s="41">
        <f>Buckwht!B4</f>
        <v>172.8</v>
      </c>
      <c r="C16" s="41">
        <f>Buckwht!B18</f>
        <v>84.65</v>
      </c>
      <c r="D16" s="16">
        <f t="shared" si="2"/>
        <v>88.15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63</v>
      </c>
      <c r="B17" s="41">
        <f>Millet!B4</f>
        <v>97.5</v>
      </c>
      <c r="C17" s="41">
        <f>Millet!B18</f>
        <v>58.89</v>
      </c>
      <c r="D17" s="16">
        <f t="shared" si="2"/>
        <v>38.61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64</v>
      </c>
      <c r="B18" s="41">
        <f>'Wint.Wht'!B4</f>
        <v>208.98000000000002</v>
      </c>
      <c r="C18" s="41">
        <f>'Wint.Wht'!B18</f>
        <v>116.1</v>
      </c>
      <c r="D18" s="16">
        <f t="shared" si="2"/>
        <v>92.88000000000002</v>
      </c>
      <c r="E18" s="18">
        <v>200</v>
      </c>
      <c r="F18" s="19">
        <f t="shared" si="0"/>
        <v>41796</v>
      </c>
      <c r="G18" s="19">
        <f t="shared" si="1"/>
        <v>23220</v>
      </c>
      <c r="H18" s="29">
        <f t="shared" si="3"/>
        <v>18576</v>
      </c>
    </row>
    <row r="19" spans="1:8" ht="12.75">
      <c r="A19" s="51" t="s">
        <v>65</v>
      </c>
      <c r="B19" s="41">
        <f>Rye!B4</f>
        <v>143.6</v>
      </c>
      <c r="C19" s="41">
        <f>Rye!B18</f>
        <v>85.87</v>
      </c>
      <c r="D19" s="43">
        <f t="shared" si="2"/>
        <v>57.72999999999999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83</v>
      </c>
      <c r="B20" s="14"/>
      <c r="C20" s="14"/>
      <c r="D20" s="14"/>
      <c r="E20" s="20">
        <f>SUM(E3:E19)</f>
        <v>2200</v>
      </c>
      <c r="F20" s="20">
        <f>SUM(F3:F19)</f>
        <v>422750</v>
      </c>
      <c r="G20" s="20">
        <f>SUM(G3:G19)</f>
        <v>256518</v>
      </c>
      <c r="H20" s="33">
        <f>SUM(H3:H19)</f>
        <v>166232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76" t="s">
        <v>51</v>
      </c>
      <c r="D22" s="76"/>
      <c r="E22" s="76"/>
      <c r="F22" s="3"/>
      <c r="G22" s="3"/>
      <c r="H22" s="3"/>
    </row>
    <row r="23" spans="1:8" ht="12.75">
      <c r="A23" s="52" t="s">
        <v>79</v>
      </c>
      <c r="B23" s="53"/>
      <c r="C23" s="53"/>
      <c r="D23" s="54"/>
      <c r="E23" s="53" t="s">
        <v>80</v>
      </c>
      <c r="F23" s="53"/>
      <c r="G23" s="53"/>
      <c r="H23" s="55"/>
    </row>
    <row r="24" spans="1:8" ht="12.75">
      <c r="A24" s="51" t="s">
        <v>88</v>
      </c>
      <c r="B24" s="4"/>
      <c r="C24" s="19">
        <f>F20</f>
        <v>422750</v>
      </c>
      <c r="D24" s="4"/>
      <c r="E24" s="4" t="s">
        <v>74</v>
      </c>
      <c r="F24" s="4"/>
      <c r="G24" s="16">
        <f>G20</f>
        <v>256518</v>
      </c>
      <c r="H24" s="56"/>
    </row>
    <row r="25" spans="1:8" ht="12.75">
      <c r="A25" s="77" t="s">
        <v>84</v>
      </c>
      <c r="B25" s="78"/>
      <c r="C25" s="61">
        <v>14300</v>
      </c>
      <c r="D25" s="62" t="s">
        <v>76</v>
      </c>
      <c r="E25" s="78" t="s">
        <v>131</v>
      </c>
      <c r="F25" s="78"/>
      <c r="G25" s="61">
        <v>39900</v>
      </c>
      <c r="H25" s="63" t="s">
        <v>76</v>
      </c>
    </row>
    <row r="26" spans="1:11" ht="12.75">
      <c r="A26" s="79"/>
      <c r="B26" s="75"/>
      <c r="C26" s="61">
        <v>0</v>
      </c>
      <c r="D26" s="4"/>
      <c r="E26" s="78" t="s">
        <v>73</v>
      </c>
      <c r="F26" s="78"/>
      <c r="G26" s="61">
        <v>76780</v>
      </c>
      <c r="H26" s="58"/>
      <c r="K26" s="64"/>
    </row>
    <row r="27" spans="1:8" ht="12.75">
      <c r="A27" s="79"/>
      <c r="B27" s="75"/>
      <c r="C27" s="61">
        <v>0</v>
      </c>
      <c r="D27" s="4"/>
      <c r="E27" s="78" t="s">
        <v>132</v>
      </c>
      <c r="F27" s="78"/>
      <c r="G27" s="61">
        <v>0</v>
      </c>
      <c r="H27" s="58"/>
    </row>
    <row r="28" spans="1:8" ht="12.75">
      <c r="A28" s="79"/>
      <c r="B28" s="75"/>
      <c r="C28" s="61">
        <v>0</v>
      </c>
      <c r="D28" s="4"/>
      <c r="E28" s="78" t="s">
        <v>75</v>
      </c>
      <c r="F28" s="78"/>
      <c r="G28" s="61">
        <v>0</v>
      </c>
      <c r="H28" s="58"/>
    </row>
    <row r="29" spans="1:8" ht="12.75">
      <c r="A29" s="79"/>
      <c r="B29" s="75"/>
      <c r="C29" s="61">
        <v>0</v>
      </c>
      <c r="D29" s="4"/>
      <c r="E29" s="75"/>
      <c r="F29" s="75"/>
      <c r="G29" s="61">
        <v>0</v>
      </c>
      <c r="H29" s="58"/>
    </row>
    <row r="30" spans="1:8" ht="12.75">
      <c r="A30" s="79"/>
      <c r="B30" s="75"/>
      <c r="C30" s="61">
        <v>0</v>
      </c>
      <c r="D30" s="4"/>
      <c r="E30" s="75"/>
      <c r="F30" s="75"/>
      <c r="G30" s="61">
        <v>0</v>
      </c>
      <c r="H30" s="58"/>
    </row>
    <row r="31" spans="1:8" ht="12.75">
      <c r="A31" s="79" t="s">
        <v>86</v>
      </c>
      <c r="B31" s="75"/>
      <c r="C31" s="65">
        <v>0</v>
      </c>
      <c r="D31" s="57"/>
      <c r="E31" s="75" t="s">
        <v>85</v>
      </c>
      <c r="F31" s="75"/>
      <c r="G31" s="65">
        <v>10500</v>
      </c>
      <c r="H31" s="58"/>
    </row>
    <row r="32" spans="1:8" ht="12.75">
      <c r="A32" s="51" t="s">
        <v>72</v>
      </c>
      <c r="B32" s="4"/>
      <c r="C32" s="19">
        <f>SUM(C24:C31)</f>
        <v>437050</v>
      </c>
      <c r="D32" s="4"/>
      <c r="E32" s="4" t="s">
        <v>72</v>
      </c>
      <c r="F32" s="4"/>
      <c r="G32" s="27">
        <f>SUM(G24:G31)</f>
        <v>383698</v>
      </c>
      <c r="H32" s="56"/>
    </row>
    <row r="33" spans="1:8" ht="12.75">
      <c r="A33" s="59" t="s">
        <v>130</v>
      </c>
      <c r="B33" s="3"/>
      <c r="C33" s="3"/>
      <c r="D33" s="3"/>
      <c r="E33" s="3"/>
      <c r="F33" s="3"/>
      <c r="G33" s="66">
        <f>C32-G32</f>
        <v>53352</v>
      </c>
      <c r="H33" s="60"/>
    </row>
    <row r="34" ht="12.75">
      <c r="G34" s="6"/>
    </row>
    <row r="35" spans="1:8" ht="12.75">
      <c r="A35" s="84" t="s">
        <v>154</v>
      </c>
      <c r="B35" s="85"/>
      <c r="C35" s="85"/>
      <c r="D35" s="85"/>
      <c r="E35" s="85"/>
      <c r="F35" s="67" t="s">
        <v>143</v>
      </c>
      <c r="G35" s="86"/>
      <c r="H35" s="86"/>
    </row>
    <row r="36" spans="3:6" ht="12.75">
      <c r="C36" s="68"/>
      <c r="D36" s="68"/>
      <c r="E36" s="68"/>
      <c r="F36" s="68"/>
    </row>
    <row r="37" spans="1:12" ht="12.75">
      <c r="A37" t="s">
        <v>31</v>
      </c>
      <c r="B37" s="80" t="s">
        <v>144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40" ht="12.75">
      <c r="A40" t="s">
        <v>133</v>
      </c>
    </row>
    <row r="41" spans="1:12" ht="12.75">
      <c r="A41" s="24" t="s">
        <v>91</v>
      </c>
      <c r="B41" s="25" t="s">
        <v>92</v>
      </c>
      <c r="C41" s="25" t="s">
        <v>93</v>
      </c>
      <c r="D41" s="25" t="s">
        <v>94</v>
      </c>
      <c r="E41" s="25" t="s">
        <v>95</v>
      </c>
      <c r="F41" s="25" t="s">
        <v>96</v>
      </c>
      <c r="G41" s="25" t="s">
        <v>97</v>
      </c>
      <c r="H41" s="25" t="s">
        <v>98</v>
      </c>
      <c r="I41" s="25" t="s">
        <v>99</v>
      </c>
      <c r="J41" s="25" t="s">
        <v>100</v>
      </c>
      <c r="K41" s="25" t="s">
        <v>101</v>
      </c>
      <c r="L41" s="26" t="s">
        <v>102</v>
      </c>
    </row>
    <row r="42" spans="1:12" ht="12.75">
      <c r="A42" s="51" t="s">
        <v>52</v>
      </c>
      <c r="B42" s="27">
        <f>$E3*HRSW!$B7</f>
        <v>10080</v>
      </c>
      <c r="C42" s="27">
        <f>$E3*HRSW!$B8</f>
        <v>15119.999999999998</v>
      </c>
      <c r="D42" s="27">
        <f>$E3*HRSW!$B9</f>
        <v>4400</v>
      </c>
      <c r="E42" s="27">
        <f>$E3*HRSW!$B10</f>
        <v>0</v>
      </c>
      <c r="F42" s="27">
        <f>$E3*HRSW!$B11</f>
        <v>22712</v>
      </c>
      <c r="G42" s="27">
        <f>$E3*HRSW!$B12</f>
        <v>7280</v>
      </c>
      <c r="H42" s="27">
        <f>$E3*HRSW!$B13</f>
        <v>7792</v>
      </c>
      <c r="I42" s="27">
        <f>$E3*HRSW!$B14</f>
        <v>10144</v>
      </c>
      <c r="J42" s="27">
        <f>$E3*HRSW!$B15</f>
        <v>0</v>
      </c>
      <c r="K42" s="27">
        <f>$E3*HRSW!$B16</f>
        <v>4800</v>
      </c>
      <c r="L42" s="28">
        <f>$E3*HRSW!$B17</f>
        <v>2160</v>
      </c>
    </row>
    <row r="43" spans="1:12" ht="12.75">
      <c r="A43" s="51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1" t="s">
        <v>54</v>
      </c>
      <c r="B44" s="19">
        <f>$E5*Barley!$B7</f>
        <v>3960</v>
      </c>
      <c r="C44" s="19">
        <f>$E5*Barley!$B8</f>
        <v>6920</v>
      </c>
      <c r="D44" s="19">
        <f>$E5*Barley!$B9</f>
        <v>600</v>
      </c>
      <c r="E44" s="19">
        <f>$E5*Barley!$B10</f>
        <v>0</v>
      </c>
      <c r="F44" s="19">
        <f>$E5*Barley!$B11</f>
        <v>11288</v>
      </c>
      <c r="G44" s="19">
        <f>$E5*Barley!$B12</f>
        <v>1760.0000000000002</v>
      </c>
      <c r="H44" s="19">
        <f>$E5*Barley!$B13</f>
        <v>4668</v>
      </c>
      <c r="I44" s="19">
        <f>$E5*Barley!$B14</f>
        <v>5592</v>
      </c>
      <c r="J44" s="19">
        <f>$E5*Barley!$B15</f>
        <v>0</v>
      </c>
      <c r="K44" s="19">
        <f>$E5*Barley!$B16</f>
        <v>2400</v>
      </c>
      <c r="L44" s="29">
        <f>$E5*Barley!$B17</f>
        <v>976</v>
      </c>
    </row>
    <row r="45" spans="1:12" ht="12.75">
      <c r="A45" s="51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29">
        <f>$E6*Corn!$B17</f>
        <v>0</v>
      </c>
    </row>
    <row r="46" spans="1:12" ht="12.75">
      <c r="A46" s="51" t="s">
        <v>25</v>
      </c>
      <c r="B46" s="19">
        <f>$E7*Soyb!$B7</f>
        <v>9974</v>
      </c>
      <c r="C46" s="19">
        <f>$E7*Soyb!$B8</f>
        <v>2800</v>
      </c>
      <c r="D46" s="19">
        <f>$E7*Soyb!$B9</f>
        <v>0</v>
      </c>
      <c r="E46" s="19">
        <f>$E7*Soyb!$B10</f>
        <v>1600</v>
      </c>
      <c r="F46" s="19">
        <f>$E7*Soyb!$B11</f>
        <v>554</v>
      </c>
      <c r="G46" s="19">
        <f>$E7*Soyb!$B12</f>
        <v>3400</v>
      </c>
      <c r="H46" s="19">
        <f>$E7*Soyb!$B13</f>
        <v>1950</v>
      </c>
      <c r="I46" s="19">
        <f>$E7*Soyb!$B14</f>
        <v>2596</v>
      </c>
      <c r="J46" s="19">
        <f>$E7*Soyb!$B15</f>
        <v>0</v>
      </c>
      <c r="K46" s="19">
        <f>$E7*Soyb!$B16</f>
        <v>1200</v>
      </c>
      <c r="L46" s="29">
        <f>$E7*Soyb!$B17</f>
        <v>632</v>
      </c>
    </row>
    <row r="47" spans="1:12" ht="12.75">
      <c r="A47" s="51" t="s">
        <v>87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1" t="s">
        <v>55</v>
      </c>
      <c r="B48" s="19">
        <f>$E9*Oil_SF!$B7</f>
        <v>10296</v>
      </c>
      <c r="C48" s="19">
        <f>$E9*Oil_SF!$B8</f>
        <v>10800</v>
      </c>
      <c r="D48" s="19">
        <f>$E9*Oil_SF!$B9</f>
        <v>0</v>
      </c>
      <c r="E48" s="19">
        <f>$E9*Oil_SF!$B10</f>
        <v>2400</v>
      </c>
      <c r="F48" s="19">
        <f>$E9*Oil_SF!$B11</f>
        <v>8560</v>
      </c>
      <c r="G48" s="19">
        <f>$E9*Oil_SF!$B12</f>
        <v>4920</v>
      </c>
      <c r="H48" s="19">
        <f>$E9*Oil_SF!$B13</f>
        <v>4560</v>
      </c>
      <c r="I48" s="19">
        <f>$E9*Oil_SF!$B14</f>
        <v>4920</v>
      </c>
      <c r="J48" s="19">
        <f>$E9*Oil_SF!$B15</f>
        <v>1016</v>
      </c>
      <c r="K48" s="19">
        <f>$E9*Oil_SF!$B16</f>
        <v>4800</v>
      </c>
      <c r="L48" s="29">
        <f>$E9*Oil_SF!$B17</f>
        <v>1372</v>
      </c>
    </row>
    <row r="49" spans="1:12" ht="12.75">
      <c r="A49" s="51" t="s">
        <v>56</v>
      </c>
      <c r="B49" s="19">
        <f>$E10*Conf_SF!$B7</f>
        <v>7380</v>
      </c>
      <c r="C49" s="19">
        <f>$E10*Conf_SF!$B8</f>
        <v>5400</v>
      </c>
      <c r="D49" s="19">
        <f>$E10*Conf_SF!$B9</f>
        <v>0</v>
      </c>
      <c r="E49" s="19">
        <f>$E10*Conf_SF!$B10</f>
        <v>2400</v>
      </c>
      <c r="F49" s="19">
        <f>$E10*Conf_SF!$B11</f>
        <v>4070.0000000000005</v>
      </c>
      <c r="G49" s="19">
        <f>$E10*Conf_SF!$B12</f>
        <v>3400</v>
      </c>
      <c r="H49" s="19">
        <f>$E10*Conf_SF!$B13</f>
        <v>2272</v>
      </c>
      <c r="I49" s="19">
        <f>$E10*Conf_SF!$B14</f>
        <v>2456</v>
      </c>
      <c r="J49" s="19">
        <f>$E10*Conf_SF!$B15</f>
        <v>492</v>
      </c>
      <c r="K49" s="19">
        <f>$E10*Conf_SF!$B16</f>
        <v>3600</v>
      </c>
      <c r="L49" s="29">
        <f>$E10*Conf_SF!$B17</f>
        <v>826</v>
      </c>
    </row>
    <row r="50" spans="1:12" ht="12.75">
      <c r="A50" s="51" t="s">
        <v>57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1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1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1" t="s">
        <v>62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1" t="s">
        <v>59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1" t="s">
        <v>60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1" t="s">
        <v>63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1" t="s">
        <v>64</v>
      </c>
      <c r="B57" s="30">
        <f>$E18*'Wint.Wht'!$B7</f>
        <v>1500</v>
      </c>
      <c r="C57" s="30">
        <f>$E18*'Wint.Wht'!$B8</f>
        <v>3080</v>
      </c>
      <c r="D57" s="30">
        <f>$E18*'Wint.Wht'!$B9</f>
        <v>1800</v>
      </c>
      <c r="E57" s="30">
        <f>$E18*'Wint.Wht'!$B10</f>
        <v>0</v>
      </c>
      <c r="F57" s="30">
        <f>$E18*'Wint.Wht'!$B11</f>
        <v>8798</v>
      </c>
      <c r="G57" s="30">
        <f>$E18*'Wint.Wht'!$B12</f>
        <v>1820</v>
      </c>
      <c r="H57" s="30">
        <f>$E18*'Wint.Wht'!$B13</f>
        <v>1950</v>
      </c>
      <c r="I57" s="30">
        <f>$E18*'Wint.Wht'!$B14</f>
        <v>2478</v>
      </c>
      <c r="J57" s="30">
        <f>$E18*'Wint.Wht'!$B15</f>
        <v>0</v>
      </c>
      <c r="K57" s="30">
        <f>$E18*'Wint.Wht'!$B16</f>
        <v>1200</v>
      </c>
      <c r="L57" s="31">
        <f>$E18*'Wint.Wht'!$B17</f>
        <v>594</v>
      </c>
    </row>
    <row r="58" spans="1:12" ht="12.75">
      <c r="A58" s="51" t="s">
        <v>65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83</v>
      </c>
      <c r="B59" s="20">
        <f aca="true" t="shared" si="4" ref="B59:L59">SUM(B42:B58)</f>
        <v>43190</v>
      </c>
      <c r="C59" s="20">
        <f t="shared" si="4"/>
        <v>44120</v>
      </c>
      <c r="D59" s="20">
        <f t="shared" si="4"/>
        <v>6800</v>
      </c>
      <c r="E59" s="20">
        <f t="shared" si="4"/>
        <v>6400</v>
      </c>
      <c r="F59" s="20">
        <f t="shared" si="4"/>
        <v>55982</v>
      </c>
      <c r="G59" s="20">
        <f t="shared" si="4"/>
        <v>22580</v>
      </c>
      <c r="H59" s="20">
        <f t="shared" si="4"/>
        <v>23192</v>
      </c>
      <c r="I59" s="20">
        <f t="shared" si="4"/>
        <v>28186</v>
      </c>
      <c r="J59" s="20">
        <f t="shared" si="4"/>
        <v>1508</v>
      </c>
      <c r="K59" s="20">
        <f t="shared" si="4"/>
        <v>18000</v>
      </c>
      <c r="L59" s="33">
        <f t="shared" si="4"/>
        <v>6560</v>
      </c>
    </row>
    <row r="60" spans="1:12" ht="12.75">
      <c r="A60" s="32" t="s">
        <v>103</v>
      </c>
      <c r="B60" s="20"/>
      <c r="C60" s="33"/>
      <c r="D60" s="34">
        <f>SUM(B59:L59)</f>
        <v>256518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2" t="s">
        <v>0</v>
      </c>
      <c r="C1" s="82" t="s">
        <v>31</v>
      </c>
      <c r="D1" s="82"/>
      <c r="E1" s="82"/>
      <c r="F1" s="82"/>
      <c r="G1" s="82"/>
    </row>
    <row r="2" spans="1:7" ht="12.75">
      <c r="A2" t="s">
        <v>29</v>
      </c>
      <c r="B2" s="9">
        <v>31</v>
      </c>
      <c r="C2" s="81"/>
      <c r="D2" s="81"/>
      <c r="E2" s="81"/>
      <c r="F2" s="81"/>
      <c r="G2" s="81"/>
    </row>
    <row r="3" spans="1:7" ht="12.75">
      <c r="A3" t="s">
        <v>89</v>
      </c>
      <c r="B3" s="12">
        <v>5.49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170.19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12.6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18.9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5.5</v>
      </c>
      <c r="C9" s="81" t="s">
        <v>145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 t="s">
        <v>146</v>
      </c>
      <c r="D10" s="81"/>
      <c r="E10" s="81"/>
      <c r="F10" s="81"/>
      <c r="G10" s="81"/>
    </row>
    <row r="11" spans="1:7" ht="12.75">
      <c r="A11" s="1" t="s">
        <v>12</v>
      </c>
      <c r="B11" s="11">
        <v>28.39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9.1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9.74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12.68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2.7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105.61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4.75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14.33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8.26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62.239999999999995</v>
      </c>
      <c r="C25" s="81"/>
      <c r="D25" s="81"/>
      <c r="E25" s="81"/>
      <c r="F25" s="81"/>
      <c r="G25" s="81"/>
    </row>
    <row r="26" spans="2:7" ht="12.75" customHeight="1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167.85</v>
      </c>
      <c r="C27" s="81"/>
      <c r="D27" s="81"/>
      <c r="E27" s="81"/>
      <c r="F27" s="81"/>
      <c r="G27" s="81"/>
    </row>
    <row r="28" spans="2:7" ht="12.75" customHeight="1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2.3400000000000034</v>
      </c>
      <c r="C29" s="81"/>
      <c r="D29" s="81"/>
      <c r="E29" s="81"/>
      <c r="F29" s="81"/>
      <c r="G29" s="81"/>
    </row>
    <row r="30" spans="2:7" ht="12.75" customHeight="1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3.406774193548387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2.0077419354838706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5.414516129032258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2" t="s">
        <v>31</v>
      </c>
      <c r="D1" s="82"/>
      <c r="E1" s="82"/>
      <c r="F1" s="82"/>
      <c r="G1" s="82"/>
    </row>
    <row r="2" spans="1:7" ht="12.75">
      <c r="A2" t="s">
        <v>29</v>
      </c>
      <c r="B2" s="9">
        <v>30</v>
      </c>
      <c r="C2" s="81"/>
      <c r="D2" s="81"/>
      <c r="E2" s="81"/>
      <c r="F2" s="81"/>
      <c r="G2" s="81"/>
    </row>
    <row r="3" spans="1:7" ht="12.75">
      <c r="A3" t="s">
        <v>89</v>
      </c>
      <c r="B3" s="12">
        <v>6.26</v>
      </c>
      <c r="C3" s="81" t="s">
        <v>134</v>
      </c>
      <c r="D3" s="81"/>
      <c r="E3" s="81"/>
      <c r="F3" s="81"/>
      <c r="G3" s="81"/>
    </row>
    <row r="4" spans="1:7" ht="12.75">
      <c r="A4" t="s">
        <v>28</v>
      </c>
      <c r="B4" s="2">
        <f>B2*B3</f>
        <v>187.79999999999998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12.38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18.9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5.5</v>
      </c>
      <c r="C9" s="81" t="s">
        <v>145</v>
      </c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 t="s">
        <v>146</v>
      </c>
      <c r="D10" s="81"/>
      <c r="E10" s="81"/>
      <c r="F10" s="81"/>
      <c r="G10" s="81"/>
    </row>
    <row r="11" spans="1:7" ht="12.75">
      <c r="A11" s="1" t="s">
        <v>12</v>
      </c>
      <c r="B11" s="11">
        <v>27.09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9.8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9.7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12.66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2.68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104.71000000000001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4.74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14.29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8.24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62.17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166.88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20.919999999999987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3.4903333333333335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2.0723333333333334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5.562666666666667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50</v>
      </c>
      <c r="C2" s="81"/>
      <c r="D2" s="81"/>
      <c r="E2" s="81"/>
      <c r="F2" s="81"/>
      <c r="G2" s="81"/>
    </row>
    <row r="3" spans="1:7" ht="12.75">
      <c r="A3" t="s">
        <v>89</v>
      </c>
      <c r="B3" s="12">
        <v>3.49</v>
      </c>
      <c r="C3" s="81" t="s">
        <v>147</v>
      </c>
      <c r="D3" s="81"/>
      <c r="E3" s="81"/>
      <c r="F3" s="81"/>
      <c r="G3" s="81"/>
    </row>
    <row r="4" spans="1:7" ht="12.75">
      <c r="A4" t="s">
        <v>28</v>
      </c>
      <c r="B4" s="2">
        <f>B2*B3</f>
        <v>174.5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9.9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17.3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1.5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28.22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4.4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11.67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13.98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2.44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95.41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5.37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16.56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9.77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66.6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162.01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12.490000000000009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1.9082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1.3319999999999999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3.2401999999999997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76</v>
      </c>
      <c r="C2" s="81"/>
      <c r="D2" s="81"/>
      <c r="E2" s="81"/>
      <c r="F2" s="81"/>
      <c r="G2" s="81"/>
    </row>
    <row r="3" spans="1:7" ht="12.75">
      <c r="A3" t="s">
        <v>89</v>
      </c>
      <c r="B3" s="12">
        <v>3.41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259.16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56.99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38.02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18.9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14.63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14.85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15.2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4.69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183.28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6.31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21.79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12.29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75.28999999999999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258.57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0.5900000000000318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2.411578947368421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0.990657894736842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3.402236842105263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23</v>
      </c>
      <c r="C2" s="81"/>
      <c r="D2" s="81"/>
      <c r="E2" s="81"/>
      <c r="F2" s="81"/>
      <c r="G2" s="81"/>
    </row>
    <row r="3" spans="1:7" ht="12.75">
      <c r="A3" t="s">
        <v>89</v>
      </c>
      <c r="B3" s="12">
        <v>8.63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198.49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49.87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14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8</v>
      </c>
      <c r="C10" s="81" t="s">
        <v>148</v>
      </c>
      <c r="D10" s="81"/>
      <c r="E10" s="81"/>
      <c r="F10" s="81"/>
      <c r="G10" s="81"/>
    </row>
    <row r="11" spans="1:7" ht="12.75">
      <c r="A11" s="1" t="s">
        <v>12</v>
      </c>
      <c r="B11" s="11">
        <v>2.77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17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9.75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12.98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6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3.16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123.53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4.73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14.9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8.44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62.97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186.5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11.990000000000009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7</v>
      </c>
      <c r="C31" s="81"/>
      <c r="D31" s="81"/>
      <c r="E31" s="81"/>
      <c r="F31" s="81"/>
      <c r="G31" s="81"/>
    </row>
    <row r="32" spans="1:7" ht="12.75">
      <c r="A32" s="1" t="s">
        <v>22</v>
      </c>
      <c r="B32" s="2">
        <f>B18/B2</f>
        <v>5.370869565217391</v>
      </c>
      <c r="C32" s="81"/>
      <c r="D32" s="81"/>
      <c r="E32" s="81"/>
      <c r="F32" s="81"/>
      <c r="G32" s="81"/>
    </row>
    <row r="33" spans="1:7" ht="12.75">
      <c r="A33" t="s">
        <v>23</v>
      </c>
      <c r="B33" s="2">
        <f>B25/B2</f>
        <v>2.7378260869565216</v>
      </c>
      <c r="C33" s="81"/>
      <c r="D33" s="81"/>
      <c r="E33" s="81"/>
      <c r="F33" s="81"/>
      <c r="G33" s="81"/>
    </row>
    <row r="34" spans="1:7" ht="12.75">
      <c r="A34" t="s">
        <v>27</v>
      </c>
      <c r="B34" s="2">
        <f>B27/B2</f>
        <v>8.108695652173912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1270</v>
      </c>
      <c r="C2" s="81"/>
      <c r="D2" s="81"/>
      <c r="E2" s="81"/>
      <c r="F2" s="81"/>
      <c r="G2" s="81"/>
    </row>
    <row r="3" spans="1:7" ht="12.75">
      <c r="A3" t="s">
        <v>30</v>
      </c>
      <c r="B3" s="10">
        <v>0.26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330.2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42</v>
      </c>
      <c r="C7" s="81"/>
      <c r="D7" s="81"/>
      <c r="E7" s="81"/>
      <c r="F7" s="81"/>
      <c r="G7" s="81"/>
    </row>
    <row r="8" spans="1:7" ht="12.75">
      <c r="A8" s="1" t="s">
        <v>9</v>
      </c>
      <c r="B8" s="11">
        <v>35.5</v>
      </c>
      <c r="C8" s="81" t="s">
        <v>149</v>
      </c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0</v>
      </c>
      <c r="C10" s="81"/>
      <c r="D10" s="81"/>
      <c r="E10" s="81"/>
      <c r="F10" s="81"/>
      <c r="G10" s="81"/>
    </row>
    <row r="11" spans="1:7" ht="12.75">
      <c r="A11" s="1" t="s">
        <v>12</v>
      </c>
      <c r="B11" s="11">
        <v>22.83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23.3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14.14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15.65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0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4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4.13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161.54999999999998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5.57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19.78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11.27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71.52000000000001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233.07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97.13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0.1272047244094488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0.056314960629921265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0.18351968503937008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3" t="s">
        <v>31</v>
      </c>
      <c r="D1" s="83"/>
      <c r="E1" s="83"/>
      <c r="F1" s="83"/>
      <c r="G1" s="83"/>
    </row>
    <row r="2" spans="1:7" ht="12.75">
      <c r="A2" t="s">
        <v>29</v>
      </c>
      <c r="B2" s="9">
        <v>1270</v>
      </c>
      <c r="C2" s="81"/>
      <c r="D2" s="81"/>
      <c r="E2" s="81"/>
      <c r="F2" s="81"/>
      <c r="G2" s="81"/>
    </row>
    <row r="3" spans="1:7" ht="12.75">
      <c r="A3" t="s">
        <v>89</v>
      </c>
      <c r="B3" s="10">
        <v>0.154</v>
      </c>
      <c r="C3" s="81"/>
      <c r="D3" s="81"/>
      <c r="E3" s="81"/>
      <c r="F3" s="81"/>
      <c r="G3" s="81"/>
    </row>
    <row r="4" spans="1:7" ht="12.75">
      <c r="A4" t="s">
        <v>28</v>
      </c>
      <c r="B4" s="2">
        <f>B2*B3</f>
        <v>195.57999999999998</v>
      </c>
      <c r="C4" s="81"/>
      <c r="D4" s="81"/>
      <c r="E4" s="81"/>
      <c r="F4" s="81"/>
      <c r="G4" s="81"/>
    </row>
    <row r="5" spans="3:7" ht="12.75">
      <c r="C5" s="81"/>
      <c r="D5" s="81"/>
      <c r="E5" s="81"/>
      <c r="F5" s="81"/>
      <c r="G5" s="81"/>
    </row>
    <row r="6" spans="1:7" ht="12.75">
      <c r="A6" t="s">
        <v>1</v>
      </c>
      <c r="C6" s="81"/>
      <c r="D6" s="81"/>
      <c r="E6" s="81"/>
      <c r="F6" s="81"/>
      <c r="G6" s="81"/>
    </row>
    <row r="7" spans="1:7" ht="12.75">
      <c r="A7" s="1" t="s">
        <v>8</v>
      </c>
      <c r="B7" s="11">
        <v>25.74</v>
      </c>
      <c r="C7" s="87" t="s">
        <v>155</v>
      </c>
      <c r="D7" s="81"/>
      <c r="E7" s="81"/>
      <c r="F7" s="81"/>
      <c r="G7" s="81"/>
    </row>
    <row r="8" spans="1:7" ht="12.75">
      <c r="A8" s="1" t="s">
        <v>9</v>
      </c>
      <c r="B8" s="11">
        <v>27</v>
      </c>
      <c r="C8" s="81"/>
      <c r="D8" s="81"/>
      <c r="E8" s="81"/>
      <c r="F8" s="81"/>
      <c r="G8" s="81"/>
    </row>
    <row r="9" spans="1:7" ht="12.75">
      <c r="A9" s="1" t="s">
        <v>24</v>
      </c>
      <c r="B9" s="11">
        <v>0</v>
      </c>
      <c r="C9" s="81"/>
      <c r="D9" s="81"/>
      <c r="E9" s="81"/>
      <c r="F9" s="81"/>
      <c r="G9" s="81"/>
    </row>
    <row r="10" spans="1:7" ht="12.75">
      <c r="A10" s="1" t="s">
        <v>10</v>
      </c>
      <c r="B10" s="11">
        <v>6</v>
      </c>
      <c r="C10" s="81" t="s">
        <v>150</v>
      </c>
      <c r="D10" s="81"/>
      <c r="E10" s="81"/>
      <c r="F10" s="81"/>
      <c r="G10" s="81"/>
    </row>
    <row r="11" spans="1:7" ht="12.75">
      <c r="A11" s="1" t="s">
        <v>12</v>
      </c>
      <c r="B11" s="11">
        <v>21.4</v>
      </c>
      <c r="C11" s="81"/>
      <c r="D11" s="81"/>
      <c r="E11" s="81"/>
      <c r="F11" s="81"/>
      <c r="G11" s="81"/>
    </row>
    <row r="12" spans="1:7" ht="12.75">
      <c r="A12" s="1" t="s">
        <v>11</v>
      </c>
      <c r="B12" s="11">
        <v>12.3</v>
      </c>
      <c r="C12" s="81"/>
      <c r="D12" s="81"/>
      <c r="E12" s="81"/>
      <c r="F12" s="81"/>
      <c r="G12" s="81"/>
    </row>
    <row r="13" spans="1:7" ht="12.75">
      <c r="A13" s="1" t="s">
        <v>13</v>
      </c>
      <c r="B13" s="11">
        <v>11.4</v>
      </c>
      <c r="C13" s="81"/>
      <c r="D13" s="81"/>
      <c r="E13" s="81"/>
      <c r="F13" s="81"/>
      <c r="G13" s="81"/>
    </row>
    <row r="14" spans="1:7" ht="12.75">
      <c r="A14" s="1" t="s">
        <v>14</v>
      </c>
      <c r="B14" s="11">
        <v>12.3</v>
      </c>
      <c r="C14" s="81"/>
      <c r="D14" s="81"/>
      <c r="E14" s="81"/>
      <c r="F14" s="81"/>
      <c r="G14" s="81"/>
    </row>
    <row r="15" spans="1:7" ht="12.75">
      <c r="A15" s="1" t="s">
        <v>15</v>
      </c>
      <c r="B15" s="11">
        <v>2.54</v>
      </c>
      <c r="C15" s="81"/>
      <c r="D15" s="81"/>
      <c r="E15" s="81"/>
      <c r="F15" s="81"/>
      <c r="G15" s="81"/>
    </row>
    <row r="16" spans="1:7" ht="12.75">
      <c r="A16" s="1" t="s">
        <v>16</v>
      </c>
      <c r="B16" s="11">
        <v>12</v>
      </c>
      <c r="C16" s="81"/>
      <c r="D16" s="81"/>
      <c r="E16" s="81"/>
      <c r="F16" s="81"/>
      <c r="G16" s="81"/>
    </row>
    <row r="17" spans="1:7" ht="12.75">
      <c r="A17" s="1" t="s">
        <v>17</v>
      </c>
      <c r="B17" s="12">
        <v>3.43</v>
      </c>
      <c r="C17" s="81"/>
      <c r="D17" s="81"/>
      <c r="E17" s="81"/>
      <c r="F17" s="81"/>
      <c r="G17" s="81"/>
    </row>
    <row r="18" spans="1:7" ht="12.75">
      <c r="A18" t="s">
        <v>2</v>
      </c>
      <c r="B18" s="2">
        <f>SUM(B7:B17)</f>
        <v>134.11</v>
      </c>
      <c r="C18" s="81"/>
      <c r="D18" s="81"/>
      <c r="E18" s="81"/>
      <c r="F18" s="81"/>
      <c r="G18" s="81"/>
    </row>
    <row r="19" spans="2:7" ht="12.75">
      <c r="B19" s="2"/>
      <c r="C19" s="81"/>
      <c r="D19" s="81"/>
      <c r="E19" s="81"/>
      <c r="F19" s="81"/>
      <c r="G19" s="81"/>
    </row>
    <row r="20" spans="1:7" ht="12.75">
      <c r="A20" t="s">
        <v>3</v>
      </c>
      <c r="B20" s="2"/>
      <c r="C20" s="81"/>
      <c r="D20" s="81"/>
      <c r="E20" s="81"/>
      <c r="F20" s="81"/>
      <c r="G20" s="81"/>
    </row>
    <row r="21" spans="1:7" ht="12.75">
      <c r="A21" s="1" t="s">
        <v>18</v>
      </c>
      <c r="B21" s="7">
        <v>5.21</v>
      </c>
      <c r="C21" s="81"/>
      <c r="D21" s="81"/>
      <c r="E21" s="81"/>
      <c r="F21" s="81"/>
      <c r="G21" s="81"/>
    </row>
    <row r="22" spans="1:7" ht="12.75">
      <c r="A22" s="1" t="s">
        <v>19</v>
      </c>
      <c r="B22" s="7">
        <v>15.98</v>
      </c>
      <c r="C22" s="81"/>
      <c r="D22" s="81"/>
      <c r="E22" s="81"/>
      <c r="F22" s="81"/>
      <c r="G22" s="81"/>
    </row>
    <row r="23" spans="1:7" ht="12.75">
      <c r="A23" s="1" t="s">
        <v>20</v>
      </c>
      <c r="B23" s="7">
        <v>9.54</v>
      </c>
      <c r="C23" s="81"/>
      <c r="D23" s="81"/>
      <c r="E23" s="81"/>
      <c r="F23" s="81"/>
      <c r="G23" s="81"/>
    </row>
    <row r="24" spans="1:7" ht="12.75">
      <c r="A24" s="1" t="s">
        <v>21</v>
      </c>
      <c r="B24" s="8">
        <v>34.9</v>
      </c>
      <c r="C24" s="81"/>
      <c r="D24" s="81"/>
      <c r="E24" s="81"/>
      <c r="F24" s="81"/>
      <c r="G24" s="81"/>
    </row>
    <row r="25" spans="1:7" ht="12.75">
      <c r="A25" t="s">
        <v>4</v>
      </c>
      <c r="B25" s="2">
        <f>SUM(B21:B24)</f>
        <v>65.63</v>
      </c>
      <c r="C25" s="81"/>
      <c r="D25" s="81"/>
      <c r="E25" s="81"/>
      <c r="F25" s="81"/>
      <c r="G25" s="81"/>
    </row>
    <row r="26" spans="2:7" ht="12.75">
      <c r="B26" s="2"/>
      <c r="C26" s="81"/>
      <c r="D26" s="81"/>
      <c r="E26" s="81"/>
      <c r="F26" s="81"/>
      <c r="G26" s="81"/>
    </row>
    <row r="27" spans="1:7" ht="12.75">
      <c r="A27" t="s">
        <v>5</v>
      </c>
      <c r="B27" s="2">
        <f>B18+B25</f>
        <v>199.74</v>
      </c>
      <c r="C27" s="81"/>
      <c r="D27" s="81"/>
      <c r="E27" s="81"/>
      <c r="F27" s="81"/>
      <c r="G27" s="81"/>
    </row>
    <row r="28" spans="2:7" ht="12.75">
      <c r="B28" s="2"/>
      <c r="C28" s="81"/>
      <c r="D28" s="81"/>
      <c r="E28" s="81"/>
      <c r="F28" s="81"/>
      <c r="G28" s="81"/>
    </row>
    <row r="29" spans="1:7" ht="12.75">
      <c r="A29" t="s">
        <v>33</v>
      </c>
      <c r="B29" s="2">
        <f>B4-B27</f>
        <v>-4.160000000000025</v>
      </c>
      <c r="C29" s="81"/>
      <c r="D29" s="81"/>
      <c r="E29" s="81"/>
      <c r="F29" s="81"/>
      <c r="G29" s="81"/>
    </row>
    <row r="30" spans="2:7" ht="12.75">
      <c r="B30" s="2"/>
      <c r="C30" s="81"/>
      <c r="D30" s="81"/>
      <c r="E30" s="81"/>
      <c r="F30" s="81"/>
      <c r="G30" s="81"/>
    </row>
    <row r="31" spans="1:7" ht="12.75">
      <c r="A31" t="s">
        <v>6</v>
      </c>
      <c r="B31" s="23" t="s">
        <v>39</v>
      </c>
      <c r="C31" s="81"/>
      <c r="D31" s="81"/>
      <c r="E31" s="81"/>
      <c r="F31" s="81"/>
      <c r="G31" s="81"/>
    </row>
    <row r="32" spans="1:7" ht="12.75">
      <c r="A32" s="1" t="s">
        <v>22</v>
      </c>
      <c r="B32" s="13">
        <f>B18/B2</f>
        <v>0.1055984251968504</v>
      </c>
      <c r="C32" s="81"/>
      <c r="D32" s="81"/>
      <c r="E32" s="81"/>
      <c r="F32" s="81"/>
      <c r="G32" s="81"/>
    </row>
    <row r="33" spans="1:7" ht="12.75">
      <c r="A33" t="s">
        <v>23</v>
      </c>
      <c r="B33" s="13">
        <f>B25/B2</f>
        <v>0.05167716535433071</v>
      </c>
      <c r="C33" s="81"/>
      <c r="D33" s="81"/>
      <c r="E33" s="81"/>
      <c r="F33" s="81"/>
      <c r="G33" s="81"/>
    </row>
    <row r="34" spans="1:7" ht="12.75">
      <c r="A34" t="s">
        <v>27</v>
      </c>
      <c r="B34" s="13">
        <f>B27/B2</f>
        <v>0.15727559055118112</v>
      </c>
      <c r="C34" s="81"/>
      <c r="D34" s="81"/>
      <c r="E34" s="81"/>
      <c r="F34" s="81"/>
      <c r="G34" s="8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2009-12-11T22:45:59Z</cp:lastPrinted>
  <dcterms:created xsi:type="dcterms:W3CDTF">2005-01-10T15:34:54Z</dcterms:created>
  <dcterms:modified xsi:type="dcterms:W3CDTF">2009-12-11T22:53:20Z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