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53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Soyb" sheetId="7" r:id="rId7"/>
    <sheet name="Drybean" sheetId="8" r:id="rId8"/>
    <sheet name="Oil_SF" sheetId="9" r:id="rId9"/>
    <sheet name="Conf_SF" sheetId="10" r:id="rId10"/>
    <sheet name="Canola" sheetId="11" r:id="rId11"/>
    <sheet name="Flax" sheetId="12" r:id="rId12"/>
    <sheet name="Peas" sheetId="13" r:id="rId13"/>
    <sheet name="Oats" sheetId="14" r:id="rId14"/>
    <sheet name="Buckwht" sheetId="15" r:id="rId15"/>
    <sheet name="Millet" sheetId="16" r:id="rId16"/>
    <sheet name="Wint.Wht" sheetId="17" r:id="rId17"/>
  </sheets>
  <definedNames>
    <definedName name="_xlnm.Print_Area" localSheetId="1">'Cashflow'!$A$1:$L$57</definedName>
    <definedName name="_xlnm.Print_Area" localSheetId="0">'Intro'!$A$1:$J$30</definedName>
  </definedNames>
  <calcPr fullCalcOnLoad="1"/>
</workbook>
</file>

<file path=xl/sharedStrings.xml><?xml version="1.0" encoding="utf-8"?>
<sst xmlns="http://schemas.openxmlformats.org/spreadsheetml/2006/main" count="603" uniqueCount="144">
  <si>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</si>
  <si>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</si>
  <si>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</si>
  <si>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</si>
  <si>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</si>
  <si>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</si>
  <si>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</si>
  <si>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</si>
  <si>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</si>
  <si>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</si>
  <si>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</si>
  <si>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</si>
  <si>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</si>
  <si>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</si>
  <si>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</si>
  <si>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</si>
  <si>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</si>
  <si>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</si>
  <si>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</si>
  <si>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</si>
  <si>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</si>
  <si>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</si>
  <si>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</si>
  <si>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</si>
  <si>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</si>
  <si>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Soybeans</t>
  </si>
  <si>
    <t>Corn</t>
  </si>
  <si>
    <t xml:space="preserve"> -Total Listed Costs</t>
  </si>
  <si>
    <t>Market Revenue</t>
  </si>
  <si>
    <t xml:space="preserve">  Market Yield</t>
  </si>
  <si>
    <t>Notes:</t>
  </si>
  <si>
    <t>HARD RED SPRING WHEAT</t>
  </si>
  <si>
    <t>RETURN TO LABOR &amp; MGMT</t>
  </si>
  <si>
    <t>DURUM</t>
  </si>
  <si>
    <t>BARLEY</t>
  </si>
  <si>
    <t>CORN</t>
  </si>
  <si>
    <t>SOYBEANS</t>
  </si>
  <si>
    <t>DRYBEANS</t>
  </si>
  <si>
    <t>(lb) :</t>
  </si>
  <si>
    <t>OIL SUNFLOWER</t>
  </si>
  <si>
    <t>CONFECTIONERY SUNFLOWERS</t>
  </si>
  <si>
    <t>CANOLA</t>
  </si>
  <si>
    <t>FLAX</t>
  </si>
  <si>
    <t>OATS</t>
  </si>
  <si>
    <t>BUCKWHEAT</t>
  </si>
  <si>
    <t>MILLET</t>
  </si>
  <si>
    <t>WINTER WHEAT</t>
  </si>
  <si>
    <t>CASHFLOW SUMMARY</t>
  </si>
  <si>
    <t>HRSW</t>
  </si>
  <si>
    <t>Durum</t>
  </si>
  <si>
    <t>Barley</t>
  </si>
  <si>
    <t>Oil_SF</t>
  </si>
  <si>
    <t>Conf. SF</t>
  </si>
  <si>
    <t>Canola</t>
  </si>
  <si>
    <t>Flax</t>
  </si>
  <si>
    <t>Oats</t>
  </si>
  <si>
    <t>Millet</t>
  </si>
  <si>
    <t>Wint.Wht</t>
  </si>
  <si>
    <t>CROP</t>
  </si>
  <si>
    <t>Revenue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</si>
  <si>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</si>
  <si>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</si>
  <si>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</si>
  <si>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</si>
  <si>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</si>
  <si>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</si>
  <si>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</si>
  <si>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</si>
  <si>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</si>
  <si>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</si>
  <si>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Totals</t>
  </si>
  <si>
    <t>Other Cash Outflow</t>
  </si>
  <si>
    <t>Other Cash Inflow</t>
  </si>
  <si>
    <t>Drybeans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</si>
  <si>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</si>
  <si>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</si>
  <si>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</si>
  <si>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</si>
  <si>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</si>
  <si>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</si>
  <si>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</si>
  <si>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</si>
  <si>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</si>
  <si>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</si>
  <si>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</si>
  <si>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</si>
  <si>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</si>
  <si>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Buckwht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</si>
  <si>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</si>
  <si>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</si>
  <si>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</si>
  <si>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</si>
  <si>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</si>
  <si>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</si>
  <si>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</si>
  <si>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</si>
  <si>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</si>
  <si>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</si>
  <si>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</si>
  <si>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</si>
  <si>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</si>
  <si>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</si>
  <si>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</si>
  <si>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</si>
  <si>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</si>
  <si>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</si>
  <si>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</si>
  <si>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</si>
  <si>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</si>
  <si>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</si>
  <si>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</si>
  <si>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</si>
  <si>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</si>
  <si>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</si>
  <si>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Summary of Direct Costs</t>
  </si>
  <si>
    <t>Peas</t>
  </si>
  <si>
    <t>FIELD PEAS</t>
  </si>
  <si>
    <t>Milling quality price, large risk of quality discounts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</si>
  <si>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</si>
  <si>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Signiture:</t>
  </si>
  <si>
    <t>Date:</t>
  </si>
  <si>
    <t>See direct cost summary below.</t>
  </si>
  <si>
    <t>Soybean aphid and/or spider mite insecticide</t>
  </si>
  <si>
    <t>Includes dessicant prior to straight cutting</t>
  </si>
  <si>
    <t>Spray for head feeding insects</t>
  </si>
  <si>
    <t>Two sprayings for head feeding insects</t>
  </si>
  <si>
    <t>Fungicide for white mold would cost about $18</t>
  </si>
  <si>
    <t>Fungicide for white mold. A second may be needed.</t>
  </si>
  <si>
    <t xml:space="preserve">  Market Price</t>
  </si>
  <si>
    <t>Fungicide for rust would cost $4 plus application</t>
  </si>
  <si>
    <t>inoculant, rock roller rent, soil testing</t>
  </si>
  <si>
    <t>Cost includes $8 for inoculant and fungicide seed treatment</t>
  </si>
  <si>
    <t>the whole farm cashflow.  This worksheet consists of three tables.  The first table lists the market</t>
  </si>
  <si>
    <t>Insurance is not available in some counties of the region</t>
  </si>
  <si>
    <t>decoupled Price Loss Coverage (PLC) and Agricultural Risk Coverage (ARC) government payments because</t>
  </si>
  <si>
    <t>they are tied to program base acres, not to current crop selection or production.  Refer to the paper</t>
  </si>
  <si>
    <t>Hired Labor</t>
  </si>
  <si>
    <t>Gov't Pmts (ARC/PLC)</t>
  </si>
  <si>
    <t>Cereal grain aphid insecticide would cost about $4</t>
  </si>
  <si>
    <t>Malting barley price.  Feed barley estimate is $2.70</t>
  </si>
  <si>
    <t>North Dakota 2018 Projected Crop Budgets - South East</t>
  </si>
  <si>
    <t>Mkt Rev.</t>
  </si>
  <si>
    <t>per Acre</t>
  </si>
  <si>
    <t xml:space="preserve">Dir. Costs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</si>
</sst>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_(* #,##0.0_);_(* \(#,##0.0\);_(* &quot;-&quot;??_);_(@_)"/>
    <numFmt numFmtId="168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5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168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0" fillId="33" borderId="17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52" fillId="0" borderId="0" xfId="0" applyFont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21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2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31</xdr:row>
      <xdr:rowOff>85725</xdr:rowOff>
    </xdr:from>
    <xdr:to>
      <xdr:col>10</xdr:col>
      <xdr:colOff>228600</xdr:colOff>
      <xdr:row>58</xdr:row>
      <xdr:rowOff>57150</xdr:rowOff>
    </xdr:to>
    <xdr:pic>
      <xdr:nvPicPr>
        <xdr:cNvPr id="1" name="Picture 1" descr="ND Map for Budget Regio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153025"/>
          <a:ext cx="6305550" cy="434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5" t="s">
        <v>140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88</v>
      </c>
      <c r="B2" s="76"/>
      <c r="C2" s="76"/>
      <c r="D2" s="76"/>
      <c r="E2" s="76"/>
      <c r="F2" s="76"/>
      <c r="G2" s="76"/>
      <c r="H2" s="76"/>
      <c r="I2" s="76"/>
      <c r="J2" s="76"/>
    </row>
    <row r="3" spans="1:8" ht="12.75">
      <c r="A3" s="36"/>
      <c r="B3" s="37"/>
      <c r="C3" s="38"/>
      <c r="D3" s="38"/>
      <c r="E3" s="38"/>
      <c r="F3" s="37"/>
      <c r="G3" s="37"/>
      <c r="H3" s="37"/>
    </row>
    <row r="4" spans="1:8" ht="12.75">
      <c r="A4" s="45" t="s">
        <v>89</v>
      </c>
      <c r="B4" s="39"/>
      <c r="C4" s="39"/>
      <c r="D4" s="39"/>
      <c r="E4" s="39"/>
      <c r="F4" s="39"/>
      <c r="G4" s="39"/>
      <c r="H4" s="39"/>
    </row>
    <row r="5" spans="1:8" ht="12.75">
      <c r="A5" s="17" t="s">
        <v>90</v>
      </c>
      <c r="B5" s="39"/>
      <c r="C5" s="39"/>
      <c r="D5" s="39"/>
      <c r="E5" s="39"/>
      <c r="F5" s="39"/>
      <c r="G5" s="39"/>
      <c r="H5" s="39"/>
    </row>
    <row r="6" spans="1:8" ht="12.75">
      <c r="A6" s="17" t="s">
        <v>91</v>
      </c>
      <c r="B6" s="39"/>
      <c r="C6" s="39"/>
      <c r="D6" s="39"/>
      <c r="E6" s="39"/>
      <c r="F6" s="39"/>
      <c r="G6" s="39"/>
      <c r="H6" s="39"/>
    </row>
    <row r="7" spans="1:8" ht="12.75">
      <c r="A7" s="17" t="s">
        <v>92</v>
      </c>
      <c r="B7" s="39"/>
      <c r="C7" s="39"/>
      <c r="D7" s="39"/>
      <c r="E7" s="39"/>
      <c r="F7" s="39"/>
      <c r="G7" s="39"/>
      <c r="H7" s="39"/>
    </row>
    <row r="8" spans="1:8" ht="12.75">
      <c r="A8" s="17" t="s">
        <v>93</v>
      </c>
      <c r="B8" s="39"/>
      <c r="C8" s="39"/>
      <c r="D8" s="39"/>
      <c r="E8" s="39"/>
      <c r="F8" s="39"/>
      <c r="G8" s="39"/>
      <c r="H8" s="39"/>
    </row>
    <row r="9" spans="1:8" ht="12.75">
      <c r="A9" s="17" t="s">
        <v>134</v>
      </c>
      <c r="B9" s="39"/>
      <c r="C9" s="39"/>
      <c r="D9" s="39"/>
      <c r="E9" s="39"/>
      <c r="F9" s="39"/>
      <c r="G9" s="39"/>
      <c r="H9" s="39"/>
    </row>
    <row r="10" spans="1:8" ht="12.75">
      <c r="A10" s="17" t="s">
        <v>135</v>
      </c>
      <c r="B10" s="39"/>
      <c r="C10" s="39"/>
      <c r="D10" s="39"/>
      <c r="E10" s="39"/>
      <c r="F10" s="39"/>
      <c r="G10" s="39"/>
      <c r="H10" s="39"/>
    </row>
    <row r="11" spans="1:8" ht="12.75">
      <c r="A11" s="17" t="s">
        <v>94</v>
      </c>
      <c r="B11" s="39"/>
      <c r="C11" s="39"/>
      <c r="D11" s="39"/>
      <c r="E11" s="39"/>
      <c r="F11" s="39"/>
      <c r="G11" s="39"/>
      <c r="H11" s="39"/>
    </row>
    <row r="12" spans="1:8" ht="12.75">
      <c r="A12" s="17"/>
      <c r="B12" s="39"/>
      <c r="C12" s="39"/>
      <c r="D12" s="39"/>
      <c r="E12" s="39"/>
      <c r="F12" s="39"/>
      <c r="G12" s="39"/>
      <c r="H12" s="39"/>
    </row>
    <row r="13" spans="1:8" ht="12.75">
      <c r="A13" s="45" t="s">
        <v>95</v>
      </c>
      <c r="B13" s="40"/>
      <c r="C13" s="40"/>
      <c r="D13" s="39"/>
      <c r="E13" s="39"/>
      <c r="F13" s="39"/>
      <c r="G13" s="39"/>
      <c r="H13" s="39"/>
    </row>
    <row r="14" spans="1:8" ht="12.75">
      <c r="A14" s="17" t="s">
        <v>96</v>
      </c>
      <c r="B14" s="39"/>
      <c r="C14" s="39"/>
      <c r="D14" s="39"/>
      <c r="E14" s="39"/>
      <c r="F14" s="39"/>
      <c r="G14" s="39"/>
      <c r="H14" s="39"/>
    </row>
    <row r="15" spans="1:8" ht="12.75">
      <c r="A15" s="44" t="s">
        <v>132</v>
      </c>
      <c r="B15" s="39"/>
      <c r="C15" s="39"/>
      <c r="D15" s="39"/>
      <c r="E15" s="39"/>
      <c r="F15" s="39"/>
      <c r="G15" s="39"/>
      <c r="H15" s="39"/>
    </row>
    <row r="16" spans="1:8" ht="12.75">
      <c r="A16" s="17" t="s">
        <v>97</v>
      </c>
      <c r="B16" s="39"/>
      <c r="C16" s="39"/>
      <c r="D16" s="39"/>
      <c r="E16" s="39"/>
      <c r="F16" s="39"/>
      <c r="G16" s="39"/>
      <c r="H16" s="39"/>
    </row>
    <row r="17" spans="1:8" ht="12.75">
      <c r="A17" s="17" t="s">
        <v>98</v>
      </c>
      <c r="B17" s="39"/>
      <c r="C17" s="39"/>
      <c r="D17" s="39"/>
      <c r="E17" s="39"/>
      <c r="F17" s="39"/>
      <c r="G17" s="39"/>
      <c r="H17" s="39"/>
    </row>
    <row r="18" spans="1:8" ht="12.75">
      <c r="A18" s="44" t="s">
        <v>118</v>
      </c>
      <c r="B18" s="39"/>
      <c r="C18" s="39"/>
      <c r="D18" s="39"/>
      <c r="E18" s="39"/>
      <c r="F18" s="39"/>
      <c r="G18" s="39"/>
      <c r="H18" s="39"/>
    </row>
    <row r="19" spans="1:8" ht="12.75">
      <c r="A19" s="17" t="s">
        <v>99</v>
      </c>
      <c r="B19" s="39"/>
      <c r="C19" s="39"/>
      <c r="E19" s="39"/>
      <c r="F19" s="39"/>
      <c r="G19" s="39"/>
      <c r="H19" s="39"/>
    </row>
    <row r="20" spans="1:8" ht="12.75">
      <c r="A20" s="17" t="s">
        <v>100</v>
      </c>
      <c r="B20" s="39"/>
      <c r="C20" s="39"/>
      <c r="D20" s="39"/>
      <c r="E20" s="39"/>
      <c r="F20" s="39"/>
      <c r="G20" s="39"/>
      <c r="H20" s="39"/>
    </row>
    <row r="21" spans="1:8" ht="12.75">
      <c r="A21" s="17" t="s">
        <v>101</v>
      </c>
      <c r="B21" s="39"/>
      <c r="C21" s="39"/>
      <c r="D21" s="39"/>
      <c r="E21" s="39"/>
      <c r="F21" s="39"/>
      <c r="G21" s="39"/>
      <c r="H21" s="39"/>
    </row>
    <row r="22" spans="1:8" ht="12.75">
      <c r="A22" s="17" t="s">
        <v>102</v>
      </c>
      <c r="B22" s="39"/>
      <c r="C22" s="39"/>
      <c r="D22" s="39"/>
      <c r="E22" s="39"/>
      <c r="F22" s="39"/>
      <c r="G22" s="39"/>
      <c r="H22" s="39"/>
    </row>
    <row r="23" spans="2:8" ht="12.75">
      <c r="B23" s="39"/>
      <c r="C23" s="39"/>
      <c r="D23" s="39"/>
      <c r="E23" s="39"/>
      <c r="F23" s="39"/>
      <c r="G23" s="39"/>
      <c r="H23" s="39"/>
    </row>
    <row r="24" spans="1:8" ht="12.75">
      <c r="A24" s="45" t="s">
        <v>103</v>
      </c>
      <c r="B24" s="39"/>
      <c r="C24" s="39"/>
      <c r="D24" s="39"/>
      <c r="E24" s="39"/>
      <c r="F24" s="39"/>
      <c r="G24" s="39"/>
      <c r="H24" s="39"/>
    </row>
    <row r="25" spans="1:8" ht="12.75">
      <c r="A25" s="17" t="s">
        <v>104</v>
      </c>
      <c r="B25" s="39"/>
      <c r="C25" s="39"/>
      <c r="D25" s="39"/>
      <c r="E25" s="39"/>
      <c r="F25" s="39"/>
      <c r="G25" s="39"/>
      <c r="H25" s="39"/>
    </row>
    <row r="26" spans="1:8" ht="12.75" customHeight="1">
      <c r="A26" s="17" t="s">
        <v>105</v>
      </c>
      <c r="B26" s="39"/>
      <c r="C26" s="39"/>
      <c r="D26" s="39"/>
      <c r="E26" s="39"/>
      <c r="F26" s="39"/>
      <c r="G26" s="39"/>
      <c r="H26" s="39"/>
    </row>
    <row r="27" spans="1:8" ht="12.75">
      <c r="A27" s="17" t="s">
        <v>106</v>
      </c>
      <c r="B27" s="39"/>
      <c r="C27" s="39"/>
      <c r="D27" s="39"/>
      <c r="E27" s="39"/>
      <c r="F27" s="39"/>
      <c r="G27" s="39"/>
      <c r="H27" s="39"/>
    </row>
    <row r="28" spans="1:8" ht="13.5">
      <c r="A28" s="17" t="s">
        <v>107</v>
      </c>
      <c r="B28" s="39"/>
      <c r="C28" s="39"/>
      <c r="D28" s="39"/>
      <c r="E28" s="39"/>
      <c r="F28" s="39"/>
      <c r="G28" s="39"/>
      <c r="H28" s="39"/>
    </row>
    <row r="29" spans="1:8" ht="12.75">
      <c r="A29" s="37"/>
      <c r="B29" s="37"/>
      <c r="C29" s="37"/>
      <c r="D29" s="37"/>
      <c r="E29" s="37"/>
      <c r="F29" s="37"/>
      <c r="G29" s="37"/>
      <c r="H29" s="37"/>
    </row>
    <row r="30" spans="1:8" ht="12.75">
      <c r="A30" s="37" t="s">
        <v>108</v>
      </c>
      <c r="B30" s="37"/>
      <c r="C30" s="37"/>
      <c r="D30" s="37"/>
      <c r="E30" s="37"/>
      <c r="F30" s="37"/>
      <c r="G30" s="37"/>
      <c r="H30" s="37"/>
    </row>
    <row r="31" spans="1:12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</row>
    <row r="32" spans="1:12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</row>
    <row r="33" spans="1:12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</row>
    <row r="34" spans="1:12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</row>
    <row r="35" spans="1:12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1:12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</row>
    <row r="37" spans="1:1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</row>
    <row r="40" spans="1:12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</row>
    <row r="41" spans="1:12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</row>
    <row r="42" spans="1:12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</row>
    <row r="43" spans="1:12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</row>
    <row r="44" spans="1:12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</row>
    <row r="45" spans="1:12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spans="1:12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  <row r="48" spans="1:12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1:12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12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2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2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2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</sheetData>
  <sheetProtection sheet="1" objects="1" scenarios="1"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40</v>
      </c>
      <c r="B1" s="23" t="s">
        <v>0</v>
      </c>
      <c r="C1" s="73" t="s">
        <v>30</v>
      </c>
    </row>
    <row r="2" spans="1:3" ht="12.75">
      <c r="A2" t="s">
        <v>29</v>
      </c>
      <c r="B2" s="9">
        <v>1600</v>
      </c>
      <c r="C2" s="70"/>
    </row>
    <row r="3" spans="1:3" ht="12.75">
      <c r="A3" t="s">
        <v>128</v>
      </c>
      <c r="B3" s="10">
        <v>0.231</v>
      </c>
      <c r="C3" s="70"/>
    </row>
    <row r="4" spans="1:3" ht="12.75">
      <c r="A4" t="s">
        <v>28</v>
      </c>
      <c r="B4" s="2">
        <f>B2*B3</f>
        <v>369.6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51.3</v>
      </c>
      <c r="C7" s="72"/>
    </row>
    <row r="8" spans="1:3" ht="12.75">
      <c r="A8" s="1" t="s">
        <v>9</v>
      </c>
      <c r="B8" s="11">
        <v>29.2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10</v>
      </c>
      <c r="C10" s="72" t="s">
        <v>125</v>
      </c>
    </row>
    <row r="11" spans="1:3" ht="12.75">
      <c r="A11" s="1" t="s">
        <v>12</v>
      </c>
      <c r="B11" s="11">
        <v>33.34</v>
      </c>
      <c r="C11" s="70"/>
    </row>
    <row r="12" spans="1:3" ht="12.75">
      <c r="A12" s="1" t="s">
        <v>11</v>
      </c>
      <c r="B12" s="11">
        <v>23.9</v>
      </c>
      <c r="C12" s="70"/>
    </row>
    <row r="13" spans="1:3" ht="12.75">
      <c r="A13" s="1" t="s">
        <v>13</v>
      </c>
      <c r="B13" s="11">
        <v>15.62</v>
      </c>
      <c r="C13" s="70"/>
    </row>
    <row r="14" spans="1:3" ht="12.75">
      <c r="A14" s="1" t="s">
        <v>14</v>
      </c>
      <c r="B14" s="11">
        <v>20.24</v>
      </c>
      <c r="C14" s="70"/>
    </row>
    <row r="15" spans="1:3" ht="12.75">
      <c r="A15" s="1" t="s">
        <v>15</v>
      </c>
      <c r="B15" s="11">
        <v>4.8</v>
      </c>
      <c r="C15" s="70"/>
    </row>
    <row r="16" spans="1:3" ht="12.75">
      <c r="A16" s="1" t="s">
        <v>16</v>
      </c>
      <c r="B16" s="11">
        <v>17.5</v>
      </c>
      <c r="C16" s="70"/>
    </row>
    <row r="17" spans="1:3" ht="12.75">
      <c r="A17" s="1" t="s">
        <v>17</v>
      </c>
      <c r="B17" s="12">
        <v>5.25</v>
      </c>
      <c r="C17" s="70"/>
    </row>
    <row r="18" spans="1:3" ht="12.75">
      <c r="A18" t="s">
        <v>2</v>
      </c>
      <c r="B18" s="2">
        <f>SUM(B7:B17)</f>
        <v>211.15000000000003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9.4</v>
      </c>
      <c r="C21" s="70"/>
    </row>
    <row r="22" spans="1:3" ht="12.75">
      <c r="A22" s="1" t="s">
        <v>19</v>
      </c>
      <c r="B22" s="7">
        <v>26.3</v>
      </c>
      <c r="C22" s="70"/>
    </row>
    <row r="23" spans="1:3" ht="12.75">
      <c r="A23" s="1" t="s">
        <v>20</v>
      </c>
      <c r="B23" s="7">
        <v>16.3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152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363.15000000000003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6.449999999999989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0.13196875000000002</v>
      </c>
      <c r="C32" s="70"/>
    </row>
    <row r="33" spans="1:3" ht="12.75">
      <c r="A33" t="s">
        <v>23</v>
      </c>
      <c r="B33" s="13">
        <f>B25/B2</f>
        <v>0.095</v>
      </c>
      <c r="C33" s="70"/>
    </row>
    <row r="34" spans="1:3" ht="12.75">
      <c r="A34" t="s">
        <v>27</v>
      </c>
      <c r="B34" s="13">
        <f>B27/B2</f>
        <v>0.22696875000000002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41</v>
      </c>
      <c r="B1" s="23" t="s">
        <v>0</v>
      </c>
      <c r="C1" s="73" t="s">
        <v>30</v>
      </c>
    </row>
    <row r="2" spans="1:3" ht="12.75">
      <c r="A2" t="s">
        <v>29</v>
      </c>
      <c r="B2" s="9">
        <v>1710</v>
      </c>
      <c r="C2" s="70"/>
    </row>
    <row r="3" spans="1:3" ht="12.75">
      <c r="A3" t="s">
        <v>128</v>
      </c>
      <c r="B3" s="10">
        <v>0.167</v>
      </c>
      <c r="C3" s="70"/>
    </row>
    <row r="4" spans="1:3" ht="12.75">
      <c r="A4" t="s">
        <v>28</v>
      </c>
      <c r="B4" s="2">
        <f>B2*B3</f>
        <v>285.57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57</v>
      </c>
      <c r="C7" s="70"/>
    </row>
    <row r="8" spans="1:3" ht="12.75">
      <c r="A8" s="1" t="s">
        <v>9</v>
      </c>
      <c r="B8" s="11">
        <v>22.5</v>
      </c>
      <c r="C8" s="70"/>
    </row>
    <row r="9" spans="1:3" ht="12.75">
      <c r="A9" s="1" t="s">
        <v>24</v>
      </c>
      <c r="B9" s="11">
        <v>0</v>
      </c>
      <c r="C9" s="72" t="s">
        <v>126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60.7</v>
      </c>
      <c r="C11" s="70"/>
    </row>
    <row r="12" spans="1:3" ht="12.75">
      <c r="A12" s="1" t="s">
        <v>11</v>
      </c>
      <c r="B12" s="11">
        <v>17.1</v>
      </c>
      <c r="C12" s="70"/>
    </row>
    <row r="13" spans="1:3" ht="12.75">
      <c r="A13" s="1" t="s">
        <v>13</v>
      </c>
      <c r="B13" s="11">
        <v>14.12</v>
      </c>
      <c r="C13" s="70"/>
    </row>
    <row r="14" spans="1:3" ht="12.75">
      <c r="A14" s="1" t="s">
        <v>14</v>
      </c>
      <c r="B14" s="11">
        <v>19.48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4.91</v>
      </c>
      <c r="C17" s="70"/>
    </row>
    <row r="18" spans="1:3" ht="12.75">
      <c r="A18" t="s">
        <v>2</v>
      </c>
      <c r="B18" s="2">
        <f>SUM(B7:B17)</f>
        <v>197.30999999999997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</v>
      </c>
      <c r="C21" s="70"/>
    </row>
    <row r="22" spans="1:3" ht="12.75">
      <c r="A22" s="1" t="s">
        <v>19</v>
      </c>
      <c r="B22" s="7">
        <v>23.05</v>
      </c>
      <c r="C22" s="70"/>
    </row>
    <row r="23" spans="1:3" ht="12.75">
      <c r="A23" s="1" t="s">
        <v>20</v>
      </c>
      <c r="B23" s="7">
        <v>13.59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145.04000000000002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342.35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-56.78000000000003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0.11538596491228069</v>
      </c>
      <c r="C32" s="70"/>
    </row>
    <row r="33" spans="1:3" ht="12.75">
      <c r="A33" t="s">
        <v>23</v>
      </c>
      <c r="B33" s="13">
        <f>B25/B2</f>
        <v>0.0848187134502924</v>
      </c>
      <c r="C33" s="70"/>
    </row>
    <row r="34" spans="1:3" ht="12.75">
      <c r="A34" t="s">
        <v>27</v>
      </c>
      <c r="B34" s="13">
        <f>B27/B2</f>
        <v>0.2002046783625731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42</v>
      </c>
      <c r="B1" s="23" t="s">
        <v>0</v>
      </c>
      <c r="C1" s="73" t="s">
        <v>30</v>
      </c>
    </row>
    <row r="2" spans="1:3" ht="12.75">
      <c r="A2" t="s">
        <v>29</v>
      </c>
      <c r="B2" s="9">
        <v>23</v>
      </c>
      <c r="C2" s="70"/>
    </row>
    <row r="3" spans="1:3" ht="12.75">
      <c r="A3" t="s">
        <v>128</v>
      </c>
      <c r="B3" s="10">
        <v>9.68</v>
      </c>
      <c r="C3" s="70"/>
    </row>
    <row r="4" spans="1:3" ht="12.75">
      <c r="A4" t="s">
        <v>28</v>
      </c>
      <c r="B4" s="2">
        <f>B2*B3</f>
        <v>222.64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16</v>
      </c>
      <c r="C7" s="70"/>
    </row>
    <row r="8" spans="1:3" ht="12.75">
      <c r="A8" s="1" t="s">
        <v>9</v>
      </c>
      <c r="B8" s="11">
        <v>21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26.24</v>
      </c>
      <c r="C11" s="70"/>
    </row>
    <row r="12" spans="1:3" ht="12.75">
      <c r="A12" s="1" t="s">
        <v>11</v>
      </c>
      <c r="B12" s="11">
        <v>8.5</v>
      </c>
      <c r="C12" s="70"/>
    </row>
    <row r="13" spans="1:3" ht="12.75">
      <c r="A13" s="1" t="s">
        <v>13</v>
      </c>
      <c r="B13" s="11">
        <v>13.85</v>
      </c>
      <c r="C13" s="70"/>
    </row>
    <row r="14" spans="1:3" ht="12.75">
      <c r="A14" s="1" t="s">
        <v>14</v>
      </c>
      <c r="B14" s="11">
        <v>20.22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2.74</v>
      </c>
      <c r="C17" s="70"/>
    </row>
    <row r="18" spans="1:3" ht="12.75">
      <c r="A18" t="s">
        <v>2</v>
      </c>
      <c r="B18" s="2">
        <f>SUM(B7:B17)</f>
        <v>110.04999999999998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8.42</v>
      </c>
      <c r="C21" s="70"/>
    </row>
    <row r="22" spans="1:3" ht="12.75">
      <c r="A22" s="1" t="s">
        <v>19</v>
      </c>
      <c r="B22" s="7">
        <v>23.53</v>
      </c>
      <c r="C22" s="70"/>
    </row>
    <row r="23" spans="1:3" ht="12.75">
      <c r="A23" s="1" t="s">
        <v>20</v>
      </c>
      <c r="B23" s="7">
        <v>13.94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145.89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255.93999999999997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-33.29999999999998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4.784782608695651</v>
      </c>
      <c r="C32" s="70"/>
    </row>
    <row r="33" spans="1:3" ht="12.75">
      <c r="A33" t="s">
        <v>23</v>
      </c>
      <c r="B33" s="2">
        <f>B25/B2</f>
        <v>6.343043478260869</v>
      </c>
      <c r="C33" s="70"/>
    </row>
    <row r="34" spans="1:3" ht="12.75">
      <c r="A34" t="s">
        <v>27</v>
      </c>
      <c r="B34" s="2">
        <f>B27/B2</f>
        <v>11.12782608695652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116</v>
      </c>
      <c r="B1" s="23" t="s">
        <v>0</v>
      </c>
      <c r="C1" s="73" t="s">
        <v>30</v>
      </c>
    </row>
    <row r="2" spans="1:3" ht="12.75">
      <c r="A2" t="s">
        <v>29</v>
      </c>
      <c r="B2" s="9">
        <v>39</v>
      </c>
      <c r="C2" s="70"/>
    </row>
    <row r="3" spans="1:3" ht="12.75">
      <c r="A3" t="s">
        <v>128</v>
      </c>
      <c r="B3" s="12">
        <v>6.3</v>
      </c>
      <c r="C3" s="70"/>
    </row>
    <row r="4" spans="1:3" ht="12.75">
      <c r="A4" t="s">
        <v>28</v>
      </c>
      <c r="B4" s="2">
        <f>B2*B3</f>
        <v>245.7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42</v>
      </c>
      <c r="C7" s="70"/>
    </row>
    <row r="8" spans="1:3" ht="12.75">
      <c r="A8" s="1" t="s">
        <v>9</v>
      </c>
      <c r="B8" s="11">
        <v>31.5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7.42</v>
      </c>
      <c r="C11" s="70"/>
    </row>
    <row r="12" spans="1:3" ht="12.75">
      <c r="A12" s="1" t="s">
        <v>11</v>
      </c>
      <c r="B12" s="11">
        <v>12.5</v>
      </c>
      <c r="C12" s="70"/>
    </row>
    <row r="13" spans="1:3" ht="12.75">
      <c r="A13" s="1" t="s">
        <v>13</v>
      </c>
      <c r="B13" s="11">
        <v>14.56</v>
      </c>
      <c r="C13" s="70"/>
    </row>
    <row r="14" spans="1:3" ht="12.75">
      <c r="A14" s="1" t="s">
        <v>14</v>
      </c>
      <c r="B14" s="11">
        <v>20.62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9.5</v>
      </c>
      <c r="C16" s="70" t="s">
        <v>130</v>
      </c>
    </row>
    <row r="17" spans="1:3" ht="12.75">
      <c r="A17" s="1" t="s">
        <v>17</v>
      </c>
      <c r="B17" s="12">
        <v>3.52</v>
      </c>
      <c r="C17" s="70"/>
    </row>
    <row r="18" spans="1:3" ht="12.75">
      <c r="A18" t="s">
        <v>2</v>
      </c>
      <c r="B18" s="2">
        <f>SUM(B7:B17)</f>
        <v>141.62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8.58</v>
      </c>
      <c r="C21" s="70"/>
    </row>
    <row r="22" spans="1:3" ht="12.75">
      <c r="A22" s="1" t="s">
        <v>19</v>
      </c>
      <c r="B22" s="7">
        <v>24.17</v>
      </c>
      <c r="C22" s="70"/>
    </row>
    <row r="23" spans="1:3" ht="12.75">
      <c r="A23" s="1" t="s">
        <v>20</v>
      </c>
      <c r="B23" s="7">
        <v>13.95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146.7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288.32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-42.620000000000005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3.6312820512820516</v>
      </c>
      <c r="C32" s="70"/>
    </row>
    <row r="33" spans="1:3" ht="12.75">
      <c r="A33" t="s">
        <v>23</v>
      </c>
      <c r="B33" s="2">
        <f>B25/B2</f>
        <v>3.761538461538461</v>
      </c>
      <c r="C33" s="70"/>
    </row>
    <row r="34" spans="1:3" ht="12.75">
      <c r="A34" t="s">
        <v>27</v>
      </c>
      <c r="B34" s="2">
        <f>B27/B2</f>
        <v>7.392820512820513</v>
      </c>
      <c r="C34" s="70"/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43</v>
      </c>
      <c r="B1" s="23" t="s">
        <v>0</v>
      </c>
      <c r="C1" s="73" t="s">
        <v>30</v>
      </c>
    </row>
    <row r="2" spans="1:3" ht="12.75">
      <c r="A2" t="s">
        <v>29</v>
      </c>
      <c r="B2" s="9">
        <v>81</v>
      </c>
      <c r="C2" s="70"/>
    </row>
    <row r="3" spans="1:3" ht="12.75">
      <c r="A3" t="s">
        <v>128</v>
      </c>
      <c r="B3" s="12">
        <v>2.04</v>
      </c>
      <c r="C3" s="70"/>
    </row>
    <row r="4" spans="1:3" ht="12.75">
      <c r="A4" t="s">
        <v>28</v>
      </c>
      <c r="B4" s="2">
        <f>B2*B3</f>
        <v>165.24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13</v>
      </c>
      <c r="C7" s="70"/>
    </row>
    <row r="8" spans="1:3" ht="12.75">
      <c r="A8" s="1" t="s">
        <v>9</v>
      </c>
      <c r="B8" s="11">
        <v>5.25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48.3</v>
      </c>
      <c r="C11" s="70"/>
    </row>
    <row r="12" spans="1:3" ht="12.75">
      <c r="A12" s="1" t="s">
        <v>11</v>
      </c>
      <c r="B12" s="11">
        <v>8.2</v>
      </c>
      <c r="C12" s="70"/>
    </row>
    <row r="13" spans="1:3" ht="12.75">
      <c r="A13" s="1" t="s">
        <v>13</v>
      </c>
      <c r="B13" s="11">
        <v>16.59</v>
      </c>
      <c r="C13" s="70"/>
    </row>
    <row r="14" spans="1:3" ht="12.75">
      <c r="A14" s="1" t="s">
        <v>14</v>
      </c>
      <c r="B14" s="11">
        <v>20.88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2.9</v>
      </c>
      <c r="C17" s="70"/>
    </row>
    <row r="18" spans="1:3" ht="12.75">
      <c r="A18" t="s">
        <v>2</v>
      </c>
      <c r="B18" s="2">
        <f>SUM(B7:B17)</f>
        <v>116.62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9.38</v>
      </c>
      <c r="C21" s="70"/>
    </row>
    <row r="22" spans="1:3" ht="12.75">
      <c r="A22" s="1" t="s">
        <v>19</v>
      </c>
      <c r="B22" s="7">
        <v>25.36</v>
      </c>
      <c r="C22" s="70"/>
    </row>
    <row r="23" spans="1:3" ht="12.75">
      <c r="A23" s="1" t="s">
        <v>20</v>
      </c>
      <c r="B23" s="7">
        <v>15.19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149.93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266.55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-101.31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1.4397530864197532</v>
      </c>
      <c r="C32" s="70"/>
    </row>
    <row r="33" spans="1:3" ht="12.75">
      <c r="A33" t="s">
        <v>23</v>
      </c>
      <c r="B33" s="2">
        <f>B25/B2</f>
        <v>1.8509876543209878</v>
      </c>
      <c r="C33" s="70"/>
    </row>
    <row r="34" spans="1:3" ht="12.75">
      <c r="A34" t="s">
        <v>27</v>
      </c>
      <c r="B34" s="2">
        <f>B27/B2</f>
        <v>3.2907407407407407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44</v>
      </c>
      <c r="B1" s="23" t="s">
        <v>0</v>
      </c>
      <c r="C1" s="73" t="s">
        <v>30</v>
      </c>
    </row>
    <row r="2" spans="1:3" ht="12.75">
      <c r="A2" t="s">
        <v>29</v>
      </c>
      <c r="B2" s="9">
        <v>950</v>
      </c>
      <c r="C2" s="70"/>
    </row>
    <row r="3" spans="1:3" ht="12.75">
      <c r="A3" t="s">
        <v>128</v>
      </c>
      <c r="B3" s="10">
        <v>0.195</v>
      </c>
      <c r="C3" s="70"/>
    </row>
    <row r="4" spans="1:3" ht="12.75">
      <c r="A4" t="s">
        <v>28</v>
      </c>
      <c r="B4" s="2">
        <f>B2*B3</f>
        <v>185.25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22.5</v>
      </c>
      <c r="C7" s="70"/>
    </row>
    <row r="8" spans="1:3" ht="12.75">
      <c r="A8" s="1" t="s">
        <v>9</v>
      </c>
      <c r="B8" s="11">
        <v>11.5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13.78</v>
      </c>
      <c r="C11" s="70"/>
    </row>
    <row r="12" spans="1:3" ht="12.75">
      <c r="A12" s="1" t="s">
        <v>11</v>
      </c>
      <c r="B12" s="11">
        <v>12.1</v>
      </c>
      <c r="C12" s="72" t="s">
        <v>133</v>
      </c>
    </row>
    <row r="13" spans="1:3" ht="12.75">
      <c r="A13" s="1" t="s">
        <v>13</v>
      </c>
      <c r="B13" s="11">
        <v>12.12</v>
      </c>
      <c r="C13" s="70"/>
    </row>
    <row r="14" spans="1:3" ht="12.75">
      <c r="A14" s="1" t="s">
        <v>14</v>
      </c>
      <c r="B14" s="11">
        <v>18.12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2.34</v>
      </c>
      <c r="C17" s="70"/>
    </row>
    <row r="18" spans="1:3" ht="12.75">
      <c r="A18" t="s">
        <v>2</v>
      </c>
      <c r="B18" s="2">
        <f>SUM(B7:B17)</f>
        <v>93.96000000000001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7.87</v>
      </c>
      <c r="C21" s="70"/>
    </row>
    <row r="22" spans="1:3" ht="12.75">
      <c r="A22" s="1" t="s">
        <v>19</v>
      </c>
      <c r="B22" s="7">
        <v>20.41</v>
      </c>
      <c r="C22" s="70"/>
    </row>
    <row r="23" spans="1:3" ht="12.75">
      <c r="A23" s="1" t="s">
        <v>20</v>
      </c>
      <c r="B23" s="7">
        <v>12.2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140.48000000000002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234.44000000000003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-49.190000000000026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0.09890526315789475</v>
      </c>
      <c r="C32" s="70"/>
    </row>
    <row r="33" spans="1:3" ht="12.75">
      <c r="A33" t="s">
        <v>23</v>
      </c>
      <c r="B33" s="13">
        <f>B25/B2</f>
        <v>0.14787368421052632</v>
      </c>
      <c r="C33" s="70"/>
    </row>
    <row r="34" spans="1:3" ht="12.75">
      <c r="A34" t="s">
        <v>27</v>
      </c>
      <c r="B34" s="13">
        <f>B27/B2</f>
        <v>0.24677894736842107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45</v>
      </c>
      <c r="B1" s="23" t="s">
        <v>0</v>
      </c>
      <c r="C1" s="73" t="s">
        <v>30</v>
      </c>
    </row>
    <row r="2" spans="1:3" ht="12.75">
      <c r="A2" t="s">
        <v>29</v>
      </c>
      <c r="B2" s="9">
        <v>1800</v>
      </c>
      <c r="C2" s="70"/>
    </row>
    <row r="3" spans="1:3" ht="12.75">
      <c r="A3" t="s">
        <v>128</v>
      </c>
      <c r="B3" s="10">
        <v>0.065</v>
      </c>
      <c r="C3" s="70"/>
    </row>
    <row r="4" spans="1:3" ht="12.75">
      <c r="A4" t="s">
        <v>28</v>
      </c>
      <c r="B4" s="2">
        <f>B2*B3</f>
        <v>117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6.25</v>
      </c>
      <c r="C7" s="70"/>
    </row>
    <row r="8" spans="1:3" ht="12.75">
      <c r="A8" s="1" t="s">
        <v>9</v>
      </c>
      <c r="B8" s="11">
        <v>3.25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23.8</v>
      </c>
      <c r="C11" s="70"/>
    </row>
    <row r="12" spans="1:3" ht="12.75">
      <c r="A12" s="1" t="s">
        <v>11</v>
      </c>
      <c r="B12" s="11">
        <v>6.5</v>
      </c>
      <c r="C12" s="70"/>
    </row>
    <row r="13" spans="1:3" ht="12.75">
      <c r="A13" s="1" t="s">
        <v>13</v>
      </c>
      <c r="B13" s="11">
        <v>14.41</v>
      </c>
      <c r="C13" s="70"/>
    </row>
    <row r="14" spans="1:3" ht="12.75">
      <c r="A14" s="1" t="s">
        <v>14</v>
      </c>
      <c r="B14" s="11">
        <v>19.63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1.92</v>
      </c>
      <c r="C17" s="70"/>
    </row>
    <row r="18" spans="1:3" ht="12.75">
      <c r="A18" t="s">
        <v>2</v>
      </c>
      <c r="B18" s="2">
        <f>SUM(B7:B17)</f>
        <v>77.25999999999999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8.56</v>
      </c>
      <c r="C21" s="70"/>
    </row>
    <row r="22" spans="1:3" ht="12.75">
      <c r="A22" s="1" t="s">
        <v>19</v>
      </c>
      <c r="B22" s="7">
        <v>23.04</v>
      </c>
      <c r="C22" s="70"/>
    </row>
    <row r="23" spans="1:3" ht="12.75">
      <c r="A23" s="1" t="s">
        <v>20</v>
      </c>
      <c r="B23" s="7">
        <v>13.97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145.57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222.82999999999998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-105.82999999999998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13">
        <f>B18/B2</f>
        <v>0.042922222222222216</v>
      </c>
      <c r="C32" s="70"/>
    </row>
    <row r="33" spans="1:3" ht="12.75">
      <c r="A33" t="s">
        <v>23</v>
      </c>
      <c r="B33" s="13">
        <f>B25/B2</f>
        <v>0.08087222222222222</v>
      </c>
      <c r="C33" s="70"/>
    </row>
    <row r="34" spans="1:3" ht="12.75">
      <c r="A34" t="s">
        <v>27</v>
      </c>
      <c r="B34" s="13">
        <f>B27/B2</f>
        <v>0.12379444444444443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46</v>
      </c>
      <c r="B1" s="23" t="s">
        <v>0</v>
      </c>
      <c r="C1" s="73" t="s">
        <v>30</v>
      </c>
    </row>
    <row r="2" spans="1:3" ht="12.75">
      <c r="A2" t="s">
        <v>29</v>
      </c>
      <c r="B2" s="9">
        <v>58</v>
      </c>
      <c r="C2" s="70"/>
    </row>
    <row r="3" spans="1:3" ht="12.75">
      <c r="A3" t="s">
        <v>128</v>
      </c>
      <c r="B3" s="12">
        <v>4.48</v>
      </c>
      <c r="C3" s="70"/>
    </row>
    <row r="4" spans="1:3" ht="12.75">
      <c r="A4" t="s">
        <v>28</v>
      </c>
      <c r="B4" s="2">
        <f>B2*B3</f>
        <v>259.84000000000003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9.3</v>
      </c>
      <c r="C7" s="70"/>
    </row>
    <row r="8" spans="1:3" ht="12.75">
      <c r="A8" s="1" t="s">
        <v>9</v>
      </c>
      <c r="B8" s="11">
        <v>23.9</v>
      </c>
      <c r="C8" s="70"/>
    </row>
    <row r="9" spans="1:3" ht="12.75">
      <c r="A9" s="1" t="s">
        <v>24</v>
      </c>
      <c r="B9" s="11">
        <v>9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69.63</v>
      </c>
      <c r="C11" s="70"/>
    </row>
    <row r="12" spans="1:3" ht="12.75">
      <c r="A12" s="1" t="s">
        <v>11</v>
      </c>
      <c r="B12" s="11">
        <v>9.1</v>
      </c>
      <c r="C12" s="70"/>
    </row>
    <row r="13" spans="1:3" ht="12.75">
      <c r="A13" s="1" t="s">
        <v>13</v>
      </c>
      <c r="B13" s="11">
        <v>12.58</v>
      </c>
      <c r="C13" s="70"/>
    </row>
    <row r="14" spans="1:3" ht="12.75">
      <c r="A14" s="1" t="s">
        <v>14</v>
      </c>
      <c r="B14" s="11">
        <v>17.49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7.5</v>
      </c>
      <c r="C16" s="70"/>
    </row>
    <row r="17" spans="1:3" ht="12.75">
      <c r="A17" s="1" t="s">
        <v>17</v>
      </c>
      <c r="B17" s="12">
        <v>4.04</v>
      </c>
      <c r="C17" s="70"/>
    </row>
    <row r="18" spans="1:3" ht="12.75">
      <c r="A18" t="s">
        <v>2</v>
      </c>
      <c r="B18" s="2">
        <f>SUM(B7:B17)</f>
        <v>162.54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</v>
      </c>
      <c r="C21" s="70"/>
    </row>
    <row r="22" spans="1:3" ht="12.75">
      <c r="A22" s="1" t="s">
        <v>19</v>
      </c>
      <c r="B22" s="7">
        <v>20.43</v>
      </c>
      <c r="C22" s="70"/>
    </row>
    <row r="23" spans="1:3" ht="12.75">
      <c r="A23" s="1" t="s">
        <v>20</v>
      </c>
      <c r="B23" s="7">
        <v>11.38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139.81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302.35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-42.50999999999999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2.8024137931034483</v>
      </c>
      <c r="C32" s="70"/>
    </row>
    <row r="33" spans="1:3" ht="12.75">
      <c r="A33" t="s">
        <v>23</v>
      </c>
      <c r="B33" s="2">
        <f>B25/B2</f>
        <v>2.4105172413793103</v>
      </c>
      <c r="C33" s="70"/>
    </row>
    <row r="34" spans="1:3" ht="12.75">
      <c r="A34" t="s">
        <v>27</v>
      </c>
      <c r="B34" s="2">
        <f>B27/B2</f>
        <v>5.212931034482759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zoomScalePageLayoutView="0" workbookViewId="0" topLeftCell="A1">
      <selection activeCell="E3" sqref="E3"/>
    </sheetView>
  </sheetViews>
  <sheetFormatPr defaultColWidth="9.140625" defaultRowHeight="12.75"/>
  <cols>
    <col min="2" max="2" width="10.140625" style="0" customWidth="1"/>
    <col min="3" max="8" width="9.7109375" style="0" customWidth="1"/>
    <col min="9" max="12" width="8.421875" style="0" customWidth="1"/>
  </cols>
  <sheetData>
    <row r="1" spans="1:8" ht="12.75">
      <c r="A1" s="47"/>
      <c r="B1" s="48" t="s">
        <v>141</v>
      </c>
      <c r="C1" s="48" t="s">
        <v>110</v>
      </c>
      <c r="D1" s="48" t="s">
        <v>109</v>
      </c>
      <c r="E1" s="49" t="s">
        <v>66</v>
      </c>
      <c r="F1" s="48" t="s">
        <v>61</v>
      </c>
      <c r="G1" s="48" t="s">
        <v>61</v>
      </c>
      <c r="H1" s="50" t="s">
        <v>61</v>
      </c>
    </row>
    <row r="2" spans="1:8" ht="12.75">
      <c r="A2" s="51" t="s">
        <v>58</v>
      </c>
      <c r="B2" s="15" t="s">
        <v>142</v>
      </c>
      <c r="C2" s="15" t="s">
        <v>142</v>
      </c>
      <c r="D2" s="41" t="s">
        <v>110</v>
      </c>
      <c r="E2" s="46" t="s">
        <v>67</v>
      </c>
      <c r="F2" s="15" t="s">
        <v>59</v>
      </c>
      <c r="G2" s="15" t="s">
        <v>143</v>
      </c>
      <c r="H2" s="52" t="s">
        <v>60</v>
      </c>
    </row>
    <row r="3" spans="1:8" ht="12.75">
      <c r="A3" s="53" t="s">
        <v>48</v>
      </c>
      <c r="B3" s="42">
        <f>HRSW!B4</f>
        <v>334.08</v>
      </c>
      <c r="C3" s="42">
        <f>HRSW!B18</f>
        <v>175.52</v>
      </c>
      <c r="D3" s="16">
        <f>B3-C3</f>
        <v>158.55999999999997</v>
      </c>
      <c r="E3" s="18">
        <v>400</v>
      </c>
      <c r="F3" s="19">
        <f aca="true" t="shared" si="0" ref="F3:F17">B3*E3</f>
        <v>133632</v>
      </c>
      <c r="G3" s="19">
        <f aca="true" t="shared" si="1" ref="G3:G17">E3*C3</f>
        <v>70208</v>
      </c>
      <c r="H3" s="30">
        <f>F3-G3</f>
        <v>63424</v>
      </c>
    </row>
    <row r="4" spans="1:8" ht="12.75">
      <c r="A4" s="53" t="s">
        <v>49</v>
      </c>
      <c r="B4" s="42">
        <f>Durum!B4</f>
        <v>297.51</v>
      </c>
      <c r="C4" s="42">
        <f>Durum!B18</f>
        <v>168.17999999999998</v>
      </c>
      <c r="D4" s="16">
        <f aca="true" t="shared" si="2" ref="D4:D17">B4-C4</f>
        <v>129.33</v>
      </c>
      <c r="E4" s="18">
        <v>0</v>
      </c>
      <c r="F4" s="19">
        <f t="shared" si="0"/>
        <v>0</v>
      </c>
      <c r="G4" s="19">
        <f t="shared" si="1"/>
        <v>0</v>
      </c>
      <c r="H4" s="30">
        <f aca="true" t="shared" si="3" ref="H4:H17">F4-G4</f>
        <v>0</v>
      </c>
    </row>
    <row r="5" spans="1:8" ht="12.75">
      <c r="A5" s="53" t="s">
        <v>50</v>
      </c>
      <c r="B5" s="42">
        <f>Barley!B4</f>
        <v>254.77</v>
      </c>
      <c r="C5" s="42">
        <f>Barley!B18</f>
        <v>154.13000000000002</v>
      </c>
      <c r="D5" s="16">
        <f t="shared" si="2"/>
        <v>100.63999999999999</v>
      </c>
      <c r="E5" s="18">
        <v>0</v>
      </c>
      <c r="F5" s="19">
        <f t="shared" si="0"/>
        <v>0</v>
      </c>
      <c r="G5" s="19">
        <f t="shared" si="1"/>
        <v>0</v>
      </c>
      <c r="H5" s="30">
        <f t="shared" si="3"/>
        <v>0</v>
      </c>
    </row>
    <row r="6" spans="1:8" ht="12.75">
      <c r="A6" s="53" t="s">
        <v>26</v>
      </c>
      <c r="B6" s="42">
        <f>Corn!B4</f>
        <v>455</v>
      </c>
      <c r="C6" s="42">
        <f>Corn!B18</f>
        <v>307.33</v>
      </c>
      <c r="D6" s="16">
        <f t="shared" si="2"/>
        <v>147.67000000000002</v>
      </c>
      <c r="E6" s="18">
        <v>600</v>
      </c>
      <c r="F6" s="19">
        <f t="shared" si="0"/>
        <v>273000</v>
      </c>
      <c r="G6" s="19">
        <f t="shared" si="1"/>
        <v>184398</v>
      </c>
      <c r="H6" s="30">
        <f t="shared" si="3"/>
        <v>88602</v>
      </c>
    </row>
    <row r="7" spans="1:8" ht="12.75">
      <c r="A7" s="53" t="s">
        <v>25</v>
      </c>
      <c r="B7" s="42">
        <f>Soyb!B4</f>
        <v>321.48</v>
      </c>
      <c r="C7" s="42">
        <f>Soyb!B18</f>
        <v>148.31</v>
      </c>
      <c r="D7" s="16">
        <f t="shared" si="2"/>
        <v>173.17000000000002</v>
      </c>
      <c r="E7" s="18">
        <v>1000</v>
      </c>
      <c r="F7" s="19">
        <f t="shared" si="0"/>
        <v>321480</v>
      </c>
      <c r="G7" s="19">
        <f t="shared" si="1"/>
        <v>148310</v>
      </c>
      <c r="H7" s="30">
        <f t="shared" si="3"/>
        <v>173170</v>
      </c>
    </row>
    <row r="8" spans="1:8" ht="12.75">
      <c r="A8" s="53" t="s">
        <v>73</v>
      </c>
      <c r="B8" s="42">
        <f>Drybean!B4</f>
        <v>409.5</v>
      </c>
      <c r="C8" s="42">
        <f>Drybean!B18</f>
        <v>236.78999999999996</v>
      </c>
      <c r="D8" s="16">
        <f t="shared" si="2"/>
        <v>172.71000000000004</v>
      </c>
      <c r="E8" s="18">
        <v>0</v>
      </c>
      <c r="F8" s="19">
        <f t="shared" si="0"/>
        <v>0</v>
      </c>
      <c r="G8" s="19">
        <f t="shared" si="1"/>
        <v>0</v>
      </c>
      <c r="H8" s="30">
        <f t="shared" si="3"/>
        <v>0</v>
      </c>
    </row>
    <row r="9" spans="1:8" ht="12.75">
      <c r="A9" s="53" t="s">
        <v>51</v>
      </c>
      <c r="B9" s="42">
        <f>Oil_SF!B4</f>
        <v>268.15</v>
      </c>
      <c r="C9" s="42">
        <f>Oil_SF!B18</f>
        <v>165.23000000000002</v>
      </c>
      <c r="D9" s="16">
        <f t="shared" si="2"/>
        <v>102.91999999999996</v>
      </c>
      <c r="E9" s="18">
        <v>0</v>
      </c>
      <c r="F9" s="19">
        <f t="shared" si="0"/>
        <v>0</v>
      </c>
      <c r="G9" s="19">
        <f t="shared" si="1"/>
        <v>0</v>
      </c>
      <c r="H9" s="30">
        <f t="shared" si="3"/>
        <v>0</v>
      </c>
    </row>
    <row r="10" spans="1:8" ht="12.75">
      <c r="A10" s="53" t="s">
        <v>52</v>
      </c>
      <c r="B10" s="42">
        <f>Conf_SF!B4</f>
        <v>369.6</v>
      </c>
      <c r="C10" s="42">
        <f>Conf_SF!B18</f>
        <v>211.15000000000003</v>
      </c>
      <c r="D10" s="16">
        <f t="shared" si="2"/>
        <v>158.45</v>
      </c>
      <c r="E10" s="18">
        <v>0</v>
      </c>
      <c r="F10" s="19">
        <f t="shared" si="0"/>
        <v>0</v>
      </c>
      <c r="G10" s="19">
        <f t="shared" si="1"/>
        <v>0</v>
      </c>
      <c r="H10" s="30">
        <f t="shared" si="3"/>
        <v>0</v>
      </c>
    </row>
    <row r="11" spans="1:8" ht="12.75">
      <c r="A11" s="53" t="s">
        <v>53</v>
      </c>
      <c r="B11" s="42">
        <f>Canola!B4</f>
        <v>285.57</v>
      </c>
      <c r="C11" s="42">
        <f>Canola!B18</f>
        <v>197.30999999999997</v>
      </c>
      <c r="D11" s="16">
        <f t="shared" si="2"/>
        <v>88.26000000000002</v>
      </c>
      <c r="E11" s="18">
        <v>0</v>
      </c>
      <c r="F11" s="19">
        <f t="shared" si="0"/>
        <v>0</v>
      </c>
      <c r="G11" s="19">
        <f t="shared" si="1"/>
        <v>0</v>
      </c>
      <c r="H11" s="30">
        <f t="shared" si="3"/>
        <v>0</v>
      </c>
    </row>
    <row r="12" spans="1:8" ht="12.75">
      <c r="A12" s="53" t="s">
        <v>54</v>
      </c>
      <c r="B12" s="42">
        <f>Flax!B4</f>
        <v>222.64</v>
      </c>
      <c r="C12" s="42">
        <f>Flax!B18</f>
        <v>110.04999999999998</v>
      </c>
      <c r="D12" s="16">
        <f t="shared" si="2"/>
        <v>112.59</v>
      </c>
      <c r="E12" s="18">
        <v>0</v>
      </c>
      <c r="F12" s="19">
        <f t="shared" si="0"/>
        <v>0</v>
      </c>
      <c r="G12" s="19">
        <f t="shared" si="1"/>
        <v>0</v>
      </c>
      <c r="H12" s="30">
        <f t="shared" si="3"/>
        <v>0</v>
      </c>
    </row>
    <row r="13" spans="1:8" ht="12.75">
      <c r="A13" s="54" t="s">
        <v>115</v>
      </c>
      <c r="B13" s="42">
        <f>Peas!B4</f>
        <v>245.7</v>
      </c>
      <c r="C13" s="42">
        <f>Peas!B18</f>
        <v>141.62</v>
      </c>
      <c r="D13" s="16">
        <f t="shared" si="2"/>
        <v>104.07999999999998</v>
      </c>
      <c r="E13" s="18">
        <v>0</v>
      </c>
      <c r="F13" s="19">
        <f>B13*E13</f>
        <v>0</v>
      </c>
      <c r="G13" s="19">
        <f>E13*C13</f>
        <v>0</v>
      </c>
      <c r="H13" s="30">
        <f>F13-G13</f>
        <v>0</v>
      </c>
    </row>
    <row r="14" spans="1:8" ht="12.75">
      <c r="A14" s="53" t="s">
        <v>55</v>
      </c>
      <c r="B14" s="42">
        <f>Oats!B4</f>
        <v>165.24</v>
      </c>
      <c r="C14" s="42">
        <f>Oats!B18</f>
        <v>116.62</v>
      </c>
      <c r="D14" s="16">
        <f t="shared" si="2"/>
        <v>48.620000000000005</v>
      </c>
      <c r="E14" s="18">
        <v>0</v>
      </c>
      <c r="F14" s="19">
        <f t="shared" si="0"/>
        <v>0</v>
      </c>
      <c r="G14" s="19">
        <f t="shared" si="1"/>
        <v>0</v>
      </c>
      <c r="H14" s="30">
        <f t="shared" si="3"/>
        <v>0</v>
      </c>
    </row>
    <row r="15" spans="1:8" ht="12.75">
      <c r="A15" s="53" t="s">
        <v>87</v>
      </c>
      <c r="B15" s="42">
        <f>'Wint.Wht'!B4</f>
        <v>259.84000000000003</v>
      </c>
      <c r="C15" s="42">
        <f>'Wint.Wht'!B18</f>
        <v>162.54</v>
      </c>
      <c r="D15" s="16">
        <f t="shared" si="2"/>
        <v>97.30000000000004</v>
      </c>
      <c r="E15" s="18">
        <v>0</v>
      </c>
      <c r="F15" s="19">
        <f t="shared" si="0"/>
        <v>0</v>
      </c>
      <c r="G15" s="19">
        <f t="shared" si="1"/>
        <v>0</v>
      </c>
      <c r="H15" s="30">
        <f t="shared" si="3"/>
        <v>0</v>
      </c>
    </row>
    <row r="16" spans="1:8" ht="12.75">
      <c r="A16" s="53" t="s">
        <v>56</v>
      </c>
      <c r="B16" s="42">
        <f>Millet!B4</f>
        <v>117</v>
      </c>
      <c r="C16" s="42">
        <f>Millet!B18</f>
        <v>77.25999999999999</v>
      </c>
      <c r="D16" s="16">
        <f t="shared" si="2"/>
        <v>39.74000000000001</v>
      </c>
      <c r="E16" s="18">
        <v>0</v>
      </c>
      <c r="F16" s="19">
        <f t="shared" si="0"/>
        <v>0</v>
      </c>
      <c r="G16" s="19">
        <f t="shared" si="1"/>
        <v>0</v>
      </c>
      <c r="H16" s="30">
        <f t="shared" si="3"/>
        <v>0</v>
      </c>
    </row>
    <row r="17" spans="1:8" ht="12.75">
      <c r="A17" s="53" t="s">
        <v>57</v>
      </c>
      <c r="B17" s="42">
        <f>'Wint.Wht'!B4</f>
        <v>259.84000000000003</v>
      </c>
      <c r="C17" s="42">
        <f>'Wint.Wht'!B18</f>
        <v>162.54</v>
      </c>
      <c r="D17" s="16">
        <f t="shared" si="2"/>
        <v>97.30000000000004</v>
      </c>
      <c r="E17" s="18">
        <v>0</v>
      </c>
      <c r="F17" s="19">
        <f t="shared" si="0"/>
        <v>0</v>
      </c>
      <c r="G17" s="19">
        <f t="shared" si="1"/>
        <v>0</v>
      </c>
      <c r="H17" s="30">
        <f t="shared" si="3"/>
        <v>0</v>
      </c>
    </row>
    <row r="18" spans="1:8" ht="12.75">
      <c r="A18" s="33" t="s">
        <v>70</v>
      </c>
      <c r="B18" s="14"/>
      <c r="C18" s="14"/>
      <c r="D18" s="14"/>
      <c r="E18" s="20">
        <f>SUM(E3:E17)</f>
        <v>2000</v>
      </c>
      <c r="F18" s="20">
        <f>SUM(F3:F17)</f>
        <v>728112</v>
      </c>
      <c r="G18" s="20">
        <f>SUM(G3:G17)</f>
        <v>402916</v>
      </c>
      <c r="H18" s="34">
        <f>SUM(H3:H17)</f>
        <v>325196</v>
      </c>
    </row>
    <row r="19" spans="1:7" ht="12.75">
      <c r="A19" s="4"/>
      <c r="B19" s="4"/>
      <c r="C19" s="4"/>
      <c r="D19" s="4"/>
      <c r="E19" s="16"/>
      <c r="F19" s="16"/>
      <c r="G19" s="16"/>
    </row>
    <row r="20" spans="1:8" ht="12.75">
      <c r="A20" s="3"/>
      <c r="B20" s="3"/>
      <c r="C20" s="83" t="s">
        <v>47</v>
      </c>
      <c r="D20" s="83"/>
      <c r="E20" s="83"/>
      <c r="F20" s="3"/>
      <c r="G20" s="3"/>
      <c r="H20" s="3"/>
    </row>
    <row r="21" spans="1:8" ht="12.75">
      <c r="A21" s="55" t="s">
        <v>68</v>
      </c>
      <c r="B21" s="56"/>
      <c r="C21" s="56"/>
      <c r="D21" s="57"/>
      <c r="E21" s="56" t="s">
        <v>69</v>
      </c>
      <c r="F21" s="56"/>
      <c r="G21" s="56"/>
      <c r="H21" s="58"/>
    </row>
    <row r="22" spans="1:8" ht="12.75">
      <c r="A22" s="53" t="s">
        <v>28</v>
      </c>
      <c r="B22" s="4"/>
      <c r="C22" s="19">
        <f>F18</f>
        <v>728112</v>
      </c>
      <c r="D22" s="4"/>
      <c r="E22" s="4" t="s">
        <v>63</v>
      </c>
      <c r="F22" s="4"/>
      <c r="G22" s="59">
        <f>G18</f>
        <v>402916</v>
      </c>
      <c r="H22" s="60"/>
    </row>
    <row r="23" spans="1:8" ht="12.75">
      <c r="A23" s="84" t="s">
        <v>137</v>
      </c>
      <c r="B23" s="82"/>
      <c r="C23" s="18">
        <v>0</v>
      </c>
      <c r="D23" s="65" t="s">
        <v>65</v>
      </c>
      <c r="E23" s="82" t="s">
        <v>111</v>
      </c>
      <c r="F23" s="82"/>
      <c r="G23" s="18">
        <v>49500</v>
      </c>
      <c r="H23" s="66" t="s">
        <v>65</v>
      </c>
    </row>
    <row r="24" spans="1:11" ht="12.75">
      <c r="A24" s="80"/>
      <c r="B24" s="81"/>
      <c r="C24" s="18">
        <v>0</v>
      </c>
      <c r="D24" s="4"/>
      <c r="E24" s="82" t="s">
        <v>62</v>
      </c>
      <c r="F24" s="82"/>
      <c r="G24" s="18">
        <v>200000</v>
      </c>
      <c r="H24" s="62"/>
      <c r="K24" s="67"/>
    </row>
    <row r="25" spans="1:8" ht="12.75">
      <c r="A25" s="80"/>
      <c r="B25" s="81"/>
      <c r="C25" s="18">
        <v>0</v>
      </c>
      <c r="D25" s="4"/>
      <c r="E25" s="82" t="s">
        <v>112</v>
      </c>
      <c r="F25" s="82"/>
      <c r="G25" s="18">
        <v>0</v>
      </c>
      <c r="H25" s="62"/>
    </row>
    <row r="26" spans="1:8" ht="12.75">
      <c r="A26" s="80"/>
      <c r="B26" s="81"/>
      <c r="C26" s="18">
        <v>0</v>
      </c>
      <c r="D26" s="4"/>
      <c r="E26" s="82" t="s">
        <v>64</v>
      </c>
      <c r="F26" s="82"/>
      <c r="G26" s="18">
        <v>0</v>
      </c>
      <c r="H26" s="62"/>
    </row>
    <row r="27" spans="1:8" ht="12.75">
      <c r="A27" s="80"/>
      <c r="B27" s="81"/>
      <c r="C27" s="18">
        <v>0</v>
      </c>
      <c r="D27" s="4"/>
      <c r="E27" s="81" t="s">
        <v>136</v>
      </c>
      <c r="F27" s="81"/>
      <c r="G27" s="18">
        <v>0</v>
      </c>
      <c r="H27" s="62"/>
    </row>
    <row r="28" spans="1:8" ht="12.75">
      <c r="A28" s="80"/>
      <c r="B28" s="81"/>
      <c r="C28" s="18">
        <v>0</v>
      </c>
      <c r="D28" s="4"/>
      <c r="E28" s="81"/>
      <c r="F28" s="81"/>
      <c r="G28" s="18">
        <v>0</v>
      </c>
      <c r="H28" s="62"/>
    </row>
    <row r="29" spans="1:8" ht="12.75">
      <c r="A29" s="80" t="s">
        <v>72</v>
      </c>
      <c r="B29" s="81"/>
      <c r="C29" s="22">
        <v>0</v>
      </c>
      <c r="D29" s="61"/>
      <c r="E29" s="81" t="s">
        <v>71</v>
      </c>
      <c r="F29" s="81"/>
      <c r="G29" s="22">
        <v>14300</v>
      </c>
      <c r="H29" s="62"/>
    </row>
    <row r="30" spans="1:8" ht="12.75">
      <c r="A30" s="53" t="s">
        <v>61</v>
      </c>
      <c r="B30" s="4"/>
      <c r="C30" s="19">
        <f>SUM(C22:C29)</f>
        <v>728112</v>
      </c>
      <c r="D30" s="4"/>
      <c r="E30" s="4" t="s">
        <v>61</v>
      </c>
      <c r="F30" s="4"/>
      <c r="G30" s="28">
        <f>SUM(G22:G29)</f>
        <v>666716</v>
      </c>
      <c r="H30" s="60"/>
    </row>
    <row r="31" spans="1:8" ht="12.75">
      <c r="A31" s="63" t="s">
        <v>113</v>
      </c>
      <c r="B31" s="3"/>
      <c r="C31" s="3"/>
      <c r="D31" s="3"/>
      <c r="E31" s="3"/>
      <c r="F31" s="3"/>
      <c r="G31" s="68">
        <f>C30-G30</f>
        <v>61396</v>
      </c>
      <c r="H31" s="64"/>
    </row>
    <row r="32" ht="12.75">
      <c r="G32" s="6"/>
    </row>
    <row r="33" spans="1:8" ht="12.75">
      <c r="A33" s="44" t="s">
        <v>119</v>
      </c>
      <c r="B33" s="78"/>
      <c r="C33" s="78"/>
      <c r="D33" s="78"/>
      <c r="E33" s="78"/>
      <c r="F33" s="69" t="s">
        <v>120</v>
      </c>
      <c r="G33" s="79"/>
      <c r="H33" s="79"/>
    </row>
    <row r="34" spans="3:6" ht="12.75">
      <c r="C34" s="43"/>
      <c r="D34" s="43"/>
      <c r="E34" s="43"/>
      <c r="F34" s="43"/>
    </row>
    <row r="35" spans="1:12" ht="12.75">
      <c r="A35" t="s">
        <v>30</v>
      </c>
      <c r="B35" s="77" t="s">
        <v>121</v>
      </c>
      <c r="C35" s="77"/>
      <c r="D35" s="77"/>
      <c r="E35" s="77"/>
      <c r="F35" s="77"/>
      <c r="G35" s="77"/>
      <c r="H35" s="77"/>
      <c r="I35" s="77"/>
      <c r="J35" s="77"/>
      <c r="K35" s="77"/>
      <c r="L35" s="77"/>
    </row>
    <row r="36" spans="2:12" ht="12.7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</row>
    <row r="37" spans="2:12" ht="12.75"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</row>
    <row r="38" spans="2:12" ht="12.75"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</row>
    <row r="40" ht="12.75">
      <c r="A40" t="s">
        <v>114</v>
      </c>
    </row>
    <row r="41" spans="1:12" ht="12.75">
      <c r="A41" s="25" t="s">
        <v>74</v>
      </c>
      <c r="B41" s="26" t="s">
        <v>75</v>
      </c>
      <c r="C41" s="26" t="s">
        <v>76</v>
      </c>
      <c r="D41" s="26" t="s">
        <v>77</v>
      </c>
      <c r="E41" s="26" t="s">
        <v>78</v>
      </c>
      <c r="F41" s="26" t="s">
        <v>79</v>
      </c>
      <c r="G41" s="26" t="s">
        <v>80</v>
      </c>
      <c r="H41" s="26" t="s">
        <v>81</v>
      </c>
      <c r="I41" s="26" t="s">
        <v>82</v>
      </c>
      <c r="J41" s="26" t="s">
        <v>83</v>
      </c>
      <c r="K41" s="26" t="s">
        <v>84</v>
      </c>
      <c r="L41" s="27" t="s">
        <v>85</v>
      </c>
    </row>
    <row r="42" spans="1:12" ht="12.75">
      <c r="A42" s="53" t="s">
        <v>48</v>
      </c>
      <c r="B42" s="28">
        <f>$E3*HRSW!$B7</f>
        <v>7000</v>
      </c>
      <c r="C42" s="28">
        <f>$E3*HRSW!$B8</f>
        <v>8800</v>
      </c>
      <c r="D42" s="28">
        <f>$E3*HRSW!$B9</f>
        <v>6800</v>
      </c>
      <c r="E42" s="28">
        <f>$E3*HRSW!$B10</f>
        <v>0</v>
      </c>
      <c r="F42" s="28">
        <f>$E3*HRSW!$B11</f>
        <v>27852</v>
      </c>
      <c r="G42" s="28">
        <f>$E3*HRSW!$B12</f>
        <v>3640</v>
      </c>
      <c r="H42" s="28">
        <f>$E3*HRSW!$B13</f>
        <v>5856</v>
      </c>
      <c r="I42" s="28">
        <f>$E3*HRSW!$B14</f>
        <v>7916</v>
      </c>
      <c r="J42" s="28">
        <f>$E3*HRSW!$B15</f>
        <v>0</v>
      </c>
      <c r="K42" s="28">
        <f>$E3*HRSW!$B16</f>
        <v>600</v>
      </c>
      <c r="L42" s="29">
        <f>$E3*HRSW!$B17</f>
        <v>1744.0000000000002</v>
      </c>
    </row>
    <row r="43" spans="1:12" ht="12.75">
      <c r="A43" s="53" t="s">
        <v>49</v>
      </c>
      <c r="B43" s="19">
        <f>$E4*Durum!$B7</f>
        <v>0</v>
      </c>
      <c r="C43" s="19">
        <f>$E4*Durum!$B8</f>
        <v>0</v>
      </c>
      <c r="D43" s="19">
        <f>$E4*Durum!$B9</f>
        <v>0</v>
      </c>
      <c r="E43" s="19">
        <f>$E4*Durum!$B10</f>
        <v>0</v>
      </c>
      <c r="F43" s="19">
        <f>$E4*Durum!$B11</f>
        <v>0</v>
      </c>
      <c r="G43" s="19">
        <f>$E4*Durum!$B12</f>
        <v>0</v>
      </c>
      <c r="H43" s="19">
        <f>$E4*Durum!$B13</f>
        <v>0</v>
      </c>
      <c r="I43" s="19">
        <f>$E4*Durum!$B14</f>
        <v>0</v>
      </c>
      <c r="J43" s="19">
        <f>$E4*Durum!$B15</f>
        <v>0</v>
      </c>
      <c r="K43" s="19">
        <f>$E4*Durum!$B16</f>
        <v>0</v>
      </c>
      <c r="L43" s="30">
        <f>$E4*Durum!$B17</f>
        <v>0</v>
      </c>
    </row>
    <row r="44" spans="1:12" ht="12.75">
      <c r="A44" s="53" t="s">
        <v>50</v>
      </c>
      <c r="B44" s="19">
        <f>$E5*Barley!$B7</f>
        <v>0</v>
      </c>
      <c r="C44" s="19">
        <f>$E5*Barley!$B8</f>
        <v>0</v>
      </c>
      <c r="D44" s="19">
        <f>$E5*Barley!$B9</f>
        <v>0</v>
      </c>
      <c r="E44" s="19">
        <f>$E5*Barley!$B10</f>
        <v>0</v>
      </c>
      <c r="F44" s="19">
        <f>$E5*Barley!$B11</f>
        <v>0</v>
      </c>
      <c r="G44" s="19">
        <f>$E5*Barley!$B12</f>
        <v>0</v>
      </c>
      <c r="H44" s="19">
        <f>$E5*Barley!$B13</f>
        <v>0</v>
      </c>
      <c r="I44" s="19">
        <f>$E5*Barley!$B14</f>
        <v>0</v>
      </c>
      <c r="J44" s="19">
        <f>$E5*Barley!$B15</f>
        <v>0</v>
      </c>
      <c r="K44" s="19">
        <f>$E5*Barley!$B16</f>
        <v>0</v>
      </c>
      <c r="L44" s="30">
        <f>$E5*Barley!$B17</f>
        <v>0</v>
      </c>
    </row>
    <row r="45" spans="1:12" ht="12.75">
      <c r="A45" s="53" t="s">
        <v>26</v>
      </c>
      <c r="B45" s="19">
        <f>$E6*Corn!$B7</f>
        <v>55878</v>
      </c>
      <c r="C45" s="19">
        <f>$E6*Corn!$B8</f>
        <v>15600</v>
      </c>
      <c r="D45" s="19">
        <f>$E6*Corn!$B9</f>
        <v>0</v>
      </c>
      <c r="E45" s="19">
        <f>$E6*Corn!$B10</f>
        <v>0</v>
      </c>
      <c r="F45" s="19">
        <f>$E6*Corn!$B11</f>
        <v>52518</v>
      </c>
      <c r="G45" s="19">
        <f>$E6*Corn!$B12</f>
        <v>11340</v>
      </c>
      <c r="H45" s="19">
        <f>$E6*Corn!$B13</f>
        <v>12384</v>
      </c>
      <c r="I45" s="19">
        <f>$E6*Corn!$B14</f>
        <v>16074</v>
      </c>
      <c r="J45" s="19">
        <f>$E6*Corn!$B15</f>
        <v>15120</v>
      </c>
      <c r="K45" s="19">
        <f>$E6*Corn!$B16</f>
        <v>900</v>
      </c>
      <c r="L45" s="30">
        <f>$E6*Corn!$B17</f>
        <v>4584</v>
      </c>
    </row>
    <row r="46" spans="1:12" ht="12.75">
      <c r="A46" s="53" t="s">
        <v>25</v>
      </c>
      <c r="B46" s="19">
        <f>$E7*Soyb!$B7</f>
        <v>65750</v>
      </c>
      <c r="C46" s="19">
        <f>$E7*Soyb!$B8</f>
        <v>28000</v>
      </c>
      <c r="D46" s="19">
        <f>$E7*Soyb!$B9</f>
        <v>0</v>
      </c>
      <c r="E46" s="19">
        <f>$E7*Soyb!$B10</f>
        <v>4000</v>
      </c>
      <c r="F46" s="19">
        <f>$E7*Soyb!$B11</f>
        <v>2810</v>
      </c>
      <c r="G46" s="19">
        <f>$E7*Soyb!$B12</f>
        <v>8000</v>
      </c>
      <c r="H46" s="19">
        <f>$E7*Soyb!$B13</f>
        <v>12410</v>
      </c>
      <c r="I46" s="19">
        <f>$E7*Soyb!$B14</f>
        <v>18650</v>
      </c>
      <c r="J46" s="19">
        <f>$E7*Soyb!$B15</f>
        <v>0</v>
      </c>
      <c r="K46" s="19">
        <f>$E7*Soyb!$B16</f>
        <v>5000</v>
      </c>
      <c r="L46" s="30">
        <f>$E7*Soyb!$B17</f>
        <v>3690</v>
      </c>
    </row>
    <row r="47" spans="1:12" ht="12.75">
      <c r="A47" s="53" t="s">
        <v>73</v>
      </c>
      <c r="B47" s="19">
        <f>$E8*Drybean!$B7</f>
        <v>0</v>
      </c>
      <c r="C47" s="19">
        <f>$E8*Drybean!$B8</f>
        <v>0</v>
      </c>
      <c r="D47" s="19">
        <f>$E8*Drybean!$B9</f>
        <v>0</v>
      </c>
      <c r="E47" s="19">
        <f>$E8*Drybean!$B10</f>
        <v>0</v>
      </c>
      <c r="F47" s="19">
        <f>$E8*Drybean!$B11</f>
        <v>0</v>
      </c>
      <c r="G47" s="19">
        <f>$E8*Drybean!$B12</f>
        <v>0</v>
      </c>
      <c r="H47" s="19">
        <f>$E8*Drybean!$B13</f>
        <v>0</v>
      </c>
      <c r="I47" s="19">
        <f>$E8*Drybean!$B14</f>
        <v>0</v>
      </c>
      <c r="J47" s="19">
        <f>$E8*Drybean!$B15</f>
        <v>0</v>
      </c>
      <c r="K47" s="19">
        <f>$E8*Drybean!$B16</f>
        <v>0</v>
      </c>
      <c r="L47" s="30">
        <f>$E8*Drybean!$B17</f>
        <v>0</v>
      </c>
    </row>
    <row r="48" spans="1:12" ht="12.75">
      <c r="A48" s="53" t="s">
        <v>51</v>
      </c>
      <c r="B48" s="19">
        <f>$E9*Oil_SF!$B7</f>
        <v>0</v>
      </c>
      <c r="C48" s="19">
        <f>$E9*Oil_SF!$B8</f>
        <v>0</v>
      </c>
      <c r="D48" s="19">
        <f>$E9*Oil_SF!$B9</f>
        <v>0</v>
      </c>
      <c r="E48" s="19">
        <f>$E9*Oil_SF!$B10</f>
        <v>0</v>
      </c>
      <c r="F48" s="19">
        <f>$E9*Oil_SF!$B11</f>
        <v>0</v>
      </c>
      <c r="G48" s="19">
        <f>$E9*Oil_SF!$B12</f>
        <v>0</v>
      </c>
      <c r="H48" s="19">
        <f>$E9*Oil_SF!$B13</f>
        <v>0</v>
      </c>
      <c r="I48" s="19">
        <f>$E9*Oil_SF!$B14</f>
        <v>0</v>
      </c>
      <c r="J48" s="19">
        <f>$E9*Oil_SF!$B15</f>
        <v>0</v>
      </c>
      <c r="K48" s="19">
        <f>$E9*Oil_SF!$B16</f>
        <v>0</v>
      </c>
      <c r="L48" s="30">
        <f>$E9*Oil_SF!$B17</f>
        <v>0</v>
      </c>
    </row>
    <row r="49" spans="1:12" ht="12.75">
      <c r="A49" s="53" t="s">
        <v>52</v>
      </c>
      <c r="B49" s="19">
        <f>$E10*Conf_SF!$B7</f>
        <v>0</v>
      </c>
      <c r="C49" s="19">
        <f>$E10*Conf_SF!$B8</f>
        <v>0</v>
      </c>
      <c r="D49" s="19">
        <f>$E10*Conf_SF!$B9</f>
        <v>0</v>
      </c>
      <c r="E49" s="19">
        <f>$E10*Conf_SF!$B10</f>
        <v>0</v>
      </c>
      <c r="F49" s="19">
        <f>$E10*Conf_SF!$B11</f>
        <v>0</v>
      </c>
      <c r="G49" s="19">
        <f>$E10*Conf_SF!$B12</f>
        <v>0</v>
      </c>
      <c r="H49" s="19">
        <f>$E10*Conf_SF!$B13</f>
        <v>0</v>
      </c>
      <c r="I49" s="19">
        <f>$E10*Conf_SF!$B14</f>
        <v>0</v>
      </c>
      <c r="J49" s="19">
        <f>$E10*Conf_SF!$B15</f>
        <v>0</v>
      </c>
      <c r="K49" s="19">
        <f>$E10*Conf_SF!$B16</f>
        <v>0</v>
      </c>
      <c r="L49" s="30">
        <f>$E10*Conf_SF!$B17</f>
        <v>0</v>
      </c>
    </row>
    <row r="50" spans="1:12" ht="12.75">
      <c r="A50" s="53" t="s">
        <v>53</v>
      </c>
      <c r="B50" s="19">
        <f>$E11*Canola!$B7</f>
        <v>0</v>
      </c>
      <c r="C50" s="19">
        <f>$E11*Canola!$B8</f>
        <v>0</v>
      </c>
      <c r="D50" s="19">
        <f>$E11*Canola!$B9</f>
        <v>0</v>
      </c>
      <c r="E50" s="19">
        <f>$E11*Canola!$B10</f>
        <v>0</v>
      </c>
      <c r="F50" s="19">
        <f>$E11*Canola!$B11</f>
        <v>0</v>
      </c>
      <c r="G50" s="19">
        <f>$E11*Canola!$B12</f>
        <v>0</v>
      </c>
      <c r="H50" s="19">
        <f>$E11*Canola!$B13</f>
        <v>0</v>
      </c>
      <c r="I50" s="19">
        <f>$E11*Canola!$B14</f>
        <v>0</v>
      </c>
      <c r="J50" s="19">
        <f>$E11*Canola!$B15</f>
        <v>0</v>
      </c>
      <c r="K50" s="19">
        <f>$E11*Canola!$B16</f>
        <v>0</v>
      </c>
      <c r="L50" s="30">
        <f>$E11*Canola!$B17</f>
        <v>0</v>
      </c>
    </row>
    <row r="51" spans="1:12" ht="12.75">
      <c r="A51" s="53" t="s">
        <v>54</v>
      </c>
      <c r="B51" s="19">
        <f>$E12*Flax!$B7</f>
        <v>0</v>
      </c>
      <c r="C51" s="19">
        <f>$E12*Flax!$B8</f>
        <v>0</v>
      </c>
      <c r="D51" s="19">
        <f>$E12*Flax!$B9</f>
        <v>0</v>
      </c>
      <c r="E51" s="19">
        <f>$E12*Flax!$B10</f>
        <v>0</v>
      </c>
      <c r="F51" s="19">
        <f>$E12*Flax!$B11</f>
        <v>0</v>
      </c>
      <c r="G51" s="19">
        <f>$E12*Flax!$B12</f>
        <v>0</v>
      </c>
      <c r="H51" s="19">
        <f>$E12*Flax!$B13</f>
        <v>0</v>
      </c>
      <c r="I51" s="19">
        <f>$E12*Flax!$B14</f>
        <v>0</v>
      </c>
      <c r="J51" s="19">
        <f>$E12*Flax!$B15</f>
        <v>0</v>
      </c>
      <c r="K51" s="19">
        <f>$E12*Flax!$B16</f>
        <v>0</v>
      </c>
      <c r="L51" s="30">
        <f>$E12*Flax!$B17</f>
        <v>0</v>
      </c>
    </row>
    <row r="52" spans="1:12" ht="12.75">
      <c r="A52" s="53" t="s">
        <v>55</v>
      </c>
      <c r="B52" s="19">
        <f>$E14*Oats!$B7</f>
        <v>0</v>
      </c>
      <c r="C52" s="19">
        <f>$E14*Oats!$B8</f>
        <v>0</v>
      </c>
      <c r="D52" s="19">
        <f>$E14*Oats!$B9</f>
        <v>0</v>
      </c>
      <c r="E52" s="19">
        <f>$E14*Oats!$B10</f>
        <v>0</v>
      </c>
      <c r="F52" s="19">
        <f>$E14*Oats!$B11</f>
        <v>0</v>
      </c>
      <c r="G52" s="19">
        <f>$E14*Oats!$B12</f>
        <v>0</v>
      </c>
      <c r="H52" s="19">
        <f>$E14*Oats!$B13</f>
        <v>0</v>
      </c>
      <c r="I52" s="19">
        <f>$E14*Oats!$B14</f>
        <v>0</v>
      </c>
      <c r="J52" s="19">
        <f>$E14*Oats!$B15</f>
        <v>0</v>
      </c>
      <c r="K52" s="19">
        <f>$E14*Oats!$B16</f>
        <v>0</v>
      </c>
      <c r="L52" s="30">
        <f>$E14*Oats!$B17</f>
        <v>0</v>
      </c>
    </row>
    <row r="53" spans="1:12" ht="12.75">
      <c r="A53" s="53" t="s">
        <v>87</v>
      </c>
      <c r="B53" s="31">
        <f>$E15*Buckwht!$B7</f>
        <v>0</v>
      </c>
      <c r="C53" s="19">
        <f>$E15*Buckwht!$B8</f>
        <v>0</v>
      </c>
      <c r="D53" s="19">
        <f>$E15*Buckwht!$B9</f>
        <v>0</v>
      </c>
      <c r="E53" s="19">
        <f>$E15*Buckwht!$B10</f>
        <v>0</v>
      </c>
      <c r="F53" s="19">
        <f>$E15*Buckwht!$B11</f>
        <v>0</v>
      </c>
      <c r="G53" s="19">
        <f>$E15*Buckwht!$B12</f>
        <v>0</v>
      </c>
      <c r="H53" s="19">
        <f>$E15*Buckwht!$B13</f>
        <v>0</v>
      </c>
      <c r="I53" s="19">
        <f>$E15*Buckwht!$B14</f>
        <v>0</v>
      </c>
      <c r="J53" s="19">
        <f>$E15*Buckwht!$B15</f>
        <v>0</v>
      </c>
      <c r="K53" s="19">
        <f>$E15*Buckwht!$B16</f>
        <v>0</v>
      </c>
      <c r="L53" s="30">
        <f>$E15*Buckwht!$B17</f>
        <v>0</v>
      </c>
    </row>
    <row r="54" spans="1:12" ht="12.75">
      <c r="A54" s="53" t="s">
        <v>56</v>
      </c>
      <c r="B54" s="31">
        <f>$E16*Millet!$B7</f>
        <v>0</v>
      </c>
      <c r="C54" s="31">
        <f>$E16*Millet!$B8</f>
        <v>0</v>
      </c>
      <c r="D54" s="31">
        <f>$E16*Millet!$B9</f>
        <v>0</v>
      </c>
      <c r="E54" s="31">
        <f>$E16*Millet!$B10</f>
        <v>0</v>
      </c>
      <c r="F54" s="31">
        <f>$E16*Millet!$B11</f>
        <v>0</v>
      </c>
      <c r="G54" s="31">
        <f>$E16*Millet!$B12</f>
        <v>0</v>
      </c>
      <c r="H54" s="31">
        <f>$E16*Millet!$B13</f>
        <v>0</v>
      </c>
      <c r="I54" s="31">
        <f>$E16*Millet!$B14</f>
        <v>0</v>
      </c>
      <c r="J54" s="31">
        <f>$E16*Millet!$B15</f>
        <v>0</v>
      </c>
      <c r="K54" s="31">
        <f>$E16*Millet!$B16</f>
        <v>0</v>
      </c>
      <c r="L54" s="32">
        <f>$E16*Millet!$B17</f>
        <v>0</v>
      </c>
    </row>
    <row r="55" spans="1:12" ht="12.75">
      <c r="A55" s="53" t="s">
        <v>57</v>
      </c>
      <c r="B55" s="31">
        <f>$E17*'Wint.Wht'!$B7</f>
        <v>0</v>
      </c>
      <c r="C55" s="31">
        <f>$E17*'Wint.Wht'!$B8</f>
        <v>0</v>
      </c>
      <c r="D55" s="31">
        <f>$E17*'Wint.Wht'!$B9</f>
        <v>0</v>
      </c>
      <c r="E55" s="31">
        <f>$E17*'Wint.Wht'!$B10</f>
        <v>0</v>
      </c>
      <c r="F55" s="31">
        <f>$E17*'Wint.Wht'!$B11</f>
        <v>0</v>
      </c>
      <c r="G55" s="31">
        <f>$E17*'Wint.Wht'!$B12</f>
        <v>0</v>
      </c>
      <c r="H55" s="31">
        <f>$E17*'Wint.Wht'!$B13</f>
        <v>0</v>
      </c>
      <c r="I55" s="31">
        <f>$E17*'Wint.Wht'!$B14</f>
        <v>0</v>
      </c>
      <c r="J55" s="31">
        <f>$E17*'Wint.Wht'!$B15</f>
        <v>0</v>
      </c>
      <c r="K55" s="31">
        <f>$E17*'Wint.Wht'!$B16</f>
        <v>0</v>
      </c>
      <c r="L55" s="32">
        <f>$E17*'Wint.Wht'!$B17</f>
        <v>0</v>
      </c>
    </row>
    <row r="56" spans="1:12" ht="12.75">
      <c r="A56" s="33" t="s">
        <v>70</v>
      </c>
      <c r="B56" s="20">
        <f aca="true" t="shared" si="4" ref="B56:L56">SUM(B42:B55)</f>
        <v>128628</v>
      </c>
      <c r="C56" s="20">
        <f t="shared" si="4"/>
        <v>52400</v>
      </c>
      <c r="D56" s="20">
        <f t="shared" si="4"/>
        <v>6800</v>
      </c>
      <c r="E56" s="20">
        <f t="shared" si="4"/>
        <v>4000</v>
      </c>
      <c r="F56" s="20">
        <f t="shared" si="4"/>
        <v>83180</v>
      </c>
      <c r="G56" s="20">
        <f t="shared" si="4"/>
        <v>22980</v>
      </c>
      <c r="H56" s="20">
        <f t="shared" si="4"/>
        <v>30650</v>
      </c>
      <c r="I56" s="20">
        <f t="shared" si="4"/>
        <v>42640</v>
      </c>
      <c r="J56" s="20">
        <f t="shared" si="4"/>
        <v>15120</v>
      </c>
      <c r="K56" s="20">
        <f t="shared" si="4"/>
        <v>6500</v>
      </c>
      <c r="L56" s="34">
        <f t="shared" si="4"/>
        <v>10018</v>
      </c>
    </row>
    <row r="57" spans="1:12" ht="12.75">
      <c r="A57" s="33" t="s">
        <v>86</v>
      </c>
      <c r="B57" s="20"/>
      <c r="C57" s="34"/>
      <c r="D57" s="35">
        <f>SUM(B56:L56)</f>
        <v>402916</v>
      </c>
      <c r="E57" s="21"/>
      <c r="F57" s="21"/>
      <c r="G57" s="21"/>
      <c r="H57" s="21"/>
      <c r="I57" s="21"/>
      <c r="J57" s="21"/>
      <c r="K57" s="21"/>
      <c r="L57" s="21"/>
    </row>
  </sheetData>
  <sheetProtection sheet="1" objects="1" scenarios="1"/>
  <mergeCells count="21">
    <mergeCell ref="C20:E20"/>
    <mergeCell ref="A23:B23"/>
    <mergeCell ref="E23:F23"/>
    <mergeCell ref="A24:B24"/>
    <mergeCell ref="E24:F24"/>
    <mergeCell ref="A28:B28"/>
    <mergeCell ref="E28:F28"/>
    <mergeCell ref="A29:B29"/>
    <mergeCell ref="E29:F29"/>
    <mergeCell ref="A25:B25"/>
    <mergeCell ref="E25:F25"/>
    <mergeCell ref="A26:B26"/>
    <mergeCell ref="E26:F26"/>
    <mergeCell ref="A27:B27"/>
    <mergeCell ref="E27:F27"/>
    <mergeCell ref="B36:L36"/>
    <mergeCell ref="B37:L37"/>
    <mergeCell ref="B38:L38"/>
    <mergeCell ref="B33:E33"/>
    <mergeCell ref="G33:H33"/>
    <mergeCell ref="B35:L35"/>
  </mergeCells>
  <printOptions/>
  <pageMargins left="0.5" right="0.25" top="1" bottom="0.25" header="0.5" footer="0.5"/>
  <pageSetup fitToHeight="1" fitToWidth="1" horizontalDpi="600" verticalDpi="600" orientation="portrait" scale="90" r:id="rId1"/>
  <ignoredErrors>
    <ignoredError sqref="B16:C1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 customHeight="1">
      <c r="A1" s="5" t="s">
        <v>31</v>
      </c>
      <c r="B1" s="23" t="s">
        <v>0</v>
      </c>
      <c r="C1" s="71" t="s">
        <v>30</v>
      </c>
    </row>
    <row r="2" spans="1:3" ht="12.75">
      <c r="A2" t="s">
        <v>29</v>
      </c>
      <c r="B2" s="9">
        <v>58</v>
      </c>
      <c r="C2" s="70"/>
    </row>
    <row r="3" spans="1:3" ht="12.75">
      <c r="A3" t="s">
        <v>128</v>
      </c>
      <c r="B3" s="12">
        <v>5.76</v>
      </c>
      <c r="C3" s="70"/>
    </row>
    <row r="4" spans="1:3" ht="12.75">
      <c r="A4" t="s">
        <v>28</v>
      </c>
      <c r="B4" s="2">
        <f>B2*B3</f>
        <v>334.08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17.5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2" t="s">
        <v>138</v>
      </c>
    </row>
    <row r="11" spans="1:3" ht="12.75">
      <c r="A11" s="1" t="s">
        <v>12</v>
      </c>
      <c r="B11" s="11">
        <v>69.63</v>
      </c>
      <c r="C11" s="70"/>
    </row>
    <row r="12" spans="1:3" ht="12.75">
      <c r="A12" s="1" t="s">
        <v>11</v>
      </c>
      <c r="B12" s="11">
        <v>9.1</v>
      </c>
      <c r="C12" s="70"/>
    </row>
    <row r="13" spans="1:3" ht="12.75">
      <c r="A13" s="1" t="s">
        <v>13</v>
      </c>
      <c r="B13" s="11">
        <v>14.64</v>
      </c>
      <c r="C13" s="70"/>
    </row>
    <row r="14" spans="1:3" ht="12.75">
      <c r="A14" s="1" t="s">
        <v>14</v>
      </c>
      <c r="B14" s="11">
        <v>19.79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4.36</v>
      </c>
      <c r="C17" s="70"/>
    </row>
    <row r="18" spans="1:3" ht="12.75">
      <c r="A18" t="s">
        <v>2</v>
      </c>
      <c r="B18" s="2">
        <f>SUM(B7:B17)</f>
        <v>175.52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8.61</v>
      </c>
      <c r="C21" s="70"/>
    </row>
    <row r="22" spans="1:3" ht="12.75">
      <c r="A22" s="1" t="s">
        <v>19</v>
      </c>
      <c r="B22" s="7">
        <v>22.81</v>
      </c>
      <c r="C22" s="70"/>
    </row>
    <row r="23" spans="1:3" ht="12.75">
      <c r="A23" s="1" t="s">
        <v>20</v>
      </c>
      <c r="B23" s="7">
        <v>13.4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144.82</v>
      </c>
      <c r="C25" s="70"/>
    </row>
    <row r="26" spans="2:3" ht="12.75" customHeight="1">
      <c r="B26" s="2"/>
      <c r="C26" s="70"/>
    </row>
    <row r="27" spans="1:3" ht="12.75">
      <c r="A27" t="s">
        <v>5</v>
      </c>
      <c r="B27" s="2">
        <f>B18+B25</f>
        <v>320.34000000000003</v>
      </c>
      <c r="C27" s="70"/>
    </row>
    <row r="28" spans="2:3" ht="12.75" customHeight="1">
      <c r="B28" s="2"/>
      <c r="C28" s="70"/>
    </row>
    <row r="29" spans="1:3" ht="12.75">
      <c r="A29" t="s">
        <v>32</v>
      </c>
      <c r="B29" s="2">
        <f>B4-B27</f>
        <v>13.739999999999952</v>
      </c>
      <c r="C29" s="70"/>
    </row>
    <row r="30" spans="2:3" ht="12.75" customHeight="1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3.026206896551724</v>
      </c>
      <c r="C32" s="70"/>
    </row>
    <row r="33" spans="1:3" ht="12.75">
      <c r="A33" t="s">
        <v>23</v>
      </c>
      <c r="B33" s="2">
        <f>B25/B2</f>
        <v>2.496896551724138</v>
      </c>
      <c r="C33" s="70"/>
    </row>
    <row r="34" spans="1:3" ht="12.75">
      <c r="A34" t="s">
        <v>27</v>
      </c>
      <c r="B34" s="2">
        <f>B27/B2</f>
        <v>5.5231034482758625</v>
      </c>
      <c r="C34" s="70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2" sqref="C2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33</v>
      </c>
      <c r="B1" s="23" t="s">
        <v>0</v>
      </c>
      <c r="C1" s="71" t="s">
        <v>30</v>
      </c>
    </row>
    <row r="2" spans="1:3" ht="12.75">
      <c r="A2" t="s">
        <v>29</v>
      </c>
      <c r="B2" s="9">
        <v>47</v>
      </c>
      <c r="C2" s="70"/>
    </row>
    <row r="3" spans="1:3" ht="12.75">
      <c r="A3" t="s">
        <v>128</v>
      </c>
      <c r="B3" s="12">
        <v>6.33</v>
      </c>
      <c r="C3" s="70" t="s">
        <v>117</v>
      </c>
    </row>
    <row r="4" spans="1:3" ht="12.75">
      <c r="A4" t="s">
        <v>28</v>
      </c>
      <c r="B4" s="2">
        <f>B2*B3</f>
        <v>297.51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26</v>
      </c>
      <c r="C7" s="70"/>
    </row>
    <row r="8" spans="1:3" ht="12.75">
      <c r="A8" s="1" t="s">
        <v>9</v>
      </c>
      <c r="B8" s="11">
        <v>22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2" t="s">
        <v>138</v>
      </c>
    </row>
    <row r="11" spans="1:3" ht="12.75">
      <c r="A11" s="1" t="s">
        <v>12</v>
      </c>
      <c r="B11" s="11">
        <v>54.11</v>
      </c>
      <c r="C11" s="70"/>
    </row>
    <row r="12" spans="1:3" ht="12.75">
      <c r="A12" s="1" t="s">
        <v>11</v>
      </c>
      <c r="B12" s="11">
        <v>9.8</v>
      </c>
      <c r="C12" s="70"/>
    </row>
    <row r="13" spans="1:3" ht="12.75">
      <c r="A13" s="1" t="s">
        <v>13</v>
      </c>
      <c r="B13" s="11">
        <v>14.11</v>
      </c>
      <c r="C13" s="70"/>
    </row>
    <row r="14" spans="1:3" ht="12.75">
      <c r="A14" s="1" t="s">
        <v>14</v>
      </c>
      <c r="B14" s="11">
        <v>19.48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4.18</v>
      </c>
      <c r="C17" s="70"/>
    </row>
    <row r="18" spans="1:3" ht="12.75">
      <c r="A18" t="s">
        <v>2</v>
      </c>
      <c r="B18" s="2">
        <f>SUM(B7:B17)</f>
        <v>168.17999999999998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8.41</v>
      </c>
      <c r="C21" s="70"/>
    </row>
    <row r="22" spans="1:3" ht="12.75">
      <c r="A22" s="1" t="s">
        <v>19</v>
      </c>
      <c r="B22" s="7">
        <v>22.24</v>
      </c>
      <c r="C22" s="70"/>
    </row>
    <row r="23" spans="1:3" ht="12.75">
      <c r="A23" s="1" t="s">
        <v>20</v>
      </c>
      <c r="B23" s="7">
        <v>13.1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143.75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311.92999999999995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-14.419999999999959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3.5782978723404253</v>
      </c>
      <c r="C32" s="70"/>
    </row>
    <row r="33" spans="1:3" ht="12.75">
      <c r="A33" t="s">
        <v>23</v>
      </c>
      <c r="B33" s="2">
        <f>B25/B2</f>
        <v>3.0585106382978724</v>
      </c>
      <c r="C33" s="70"/>
    </row>
    <row r="34" spans="1:3" ht="12.75">
      <c r="A34" t="s">
        <v>27</v>
      </c>
      <c r="B34" s="2">
        <f>B27/B2</f>
        <v>6.636808510638297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34</v>
      </c>
      <c r="B1" s="23" t="s">
        <v>0</v>
      </c>
      <c r="C1" s="73" t="s">
        <v>30</v>
      </c>
    </row>
    <row r="2" spans="1:3" ht="12.75">
      <c r="A2" t="s">
        <v>29</v>
      </c>
      <c r="B2" s="9">
        <v>73</v>
      </c>
      <c r="C2" s="70"/>
    </row>
    <row r="3" spans="1:3" ht="12.75">
      <c r="A3" t="s">
        <v>128</v>
      </c>
      <c r="B3" s="12">
        <v>3.49</v>
      </c>
      <c r="C3" s="72" t="s">
        <v>139</v>
      </c>
    </row>
    <row r="4" spans="1:3" ht="12.75">
      <c r="A4" t="s">
        <v>28</v>
      </c>
      <c r="B4" s="2">
        <f>B2*B3</f>
        <v>254.77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16</v>
      </c>
      <c r="C7" s="70"/>
    </row>
    <row r="8" spans="1:3" ht="12.75">
      <c r="A8" s="1" t="s">
        <v>9</v>
      </c>
      <c r="B8" s="11">
        <v>19.2</v>
      </c>
      <c r="C8" s="70"/>
    </row>
    <row r="9" spans="1:3" ht="12.75">
      <c r="A9" s="1" t="s">
        <v>24</v>
      </c>
      <c r="B9" s="11">
        <v>17</v>
      </c>
      <c r="C9" s="72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51.28</v>
      </c>
      <c r="C11" s="70"/>
    </row>
    <row r="12" spans="1:3" ht="12.75">
      <c r="A12" s="1" t="s">
        <v>11</v>
      </c>
      <c r="B12" s="11">
        <v>10.1</v>
      </c>
      <c r="C12" s="70"/>
    </row>
    <row r="13" spans="1:3" ht="12.75">
      <c r="A13" s="1" t="s">
        <v>13</v>
      </c>
      <c r="B13" s="11">
        <v>15.26</v>
      </c>
      <c r="C13" s="70"/>
    </row>
    <row r="14" spans="1:3" ht="12.75">
      <c r="A14" s="1" t="s">
        <v>14</v>
      </c>
      <c r="B14" s="11">
        <v>19.96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3.83</v>
      </c>
      <c r="C17" s="70"/>
    </row>
    <row r="18" spans="1:3" ht="12.75">
      <c r="A18" t="s">
        <v>2</v>
      </c>
      <c r="B18" s="2">
        <f>SUM(B7:B17)</f>
        <v>154.13000000000002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8.94</v>
      </c>
      <c r="C21" s="70"/>
    </row>
    <row r="22" spans="1:3" ht="12.75">
      <c r="A22" s="1" t="s">
        <v>19</v>
      </c>
      <c r="B22" s="7">
        <v>23.88</v>
      </c>
      <c r="C22" s="70"/>
    </row>
    <row r="23" spans="1:3" ht="12.75">
      <c r="A23" s="1" t="s">
        <v>20</v>
      </c>
      <c r="B23" s="7">
        <v>14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146.82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300.95000000000005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-46.180000000000035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2.111369863013699</v>
      </c>
      <c r="C32" s="70"/>
    </row>
    <row r="33" spans="1:3" ht="12.75">
      <c r="A33" t="s">
        <v>23</v>
      </c>
      <c r="B33" s="2">
        <f>B25/B2</f>
        <v>2.0112328767123286</v>
      </c>
      <c r="C33" s="70"/>
    </row>
    <row r="34" spans="1:3" ht="12.75">
      <c r="A34" t="s">
        <v>27</v>
      </c>
      <c r="B34" s="2">
        <f>B27/B2</f>
        <v>4.122602739726028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35</v>
      </c>
      <c r="B1" s="23" t="s">
        <v>0</v>
      </c>
      <c r="C1" s="73" t="s">
        <v>30</v>
      </c>
    </row>
    <row r="2" spans="1:3" ht="12.75">
      <c r="A2" t="s">
        <v>29</v>
      </c>
      <c r="B2" s="9">
        <v>140</v>
      </c>
      <c r="C2" s="70"/>
    </row>
    <row r="3" spans="1:3" ht="12.75">
      <c r="A3" t="s">
        <v>128</v>
      </c>
      <c r="B3" s="12">
        <v>3.25</v>
      </c>
      <c r="C3" s="70"/>
    </row>
    <row r="4" spans="1:3" ht="12.75">
      <c r="A4" t="s">
        <v>28</v>
      </c>
      <c r="B4" s="2">
        <f>B2*B3</f>
        <v>455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93.13</v>
      </c>
      <c r="C7" s="72"/>
    </row>
    <row r="8" spans="1:3" ht="12.75">
      <c r="A8" s="1" t="s">
        <v>9</v>
      </c>
      <c r="B8" s="11">
        <v>26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87.53</v>
      </c>
      <c r="C11" s="70"/>
    </row>
    <row r="12" spans="1:3" ht="12.75">
      <c r="A12" s="1" t="s">
        <v>11</v>
      </c>
      <c r="B12" s="11">
        <v>18.9</v>
      </c>
      <c r="C12" s="70"/>
    </row>
    <row r="13" spans="1:3" ht="12.75">
      <c r="A13" s="1" t="s">
        <v>13</v>
      </c>
      <c r="B13" s="11">
        <v>20.64</v>
      </c>
      <c r="C13" s="70"/>
    </row>
    <row r="14" spans="1:3" ht="12.75">
      <c r="A14" s="1" t="s">
        <v>14</v>
      </c>
      <c r="B14" s="11">
        <v>26.79</v>
      </c>
      <c r="C14" s="70"/>
    </row>
    <row r="15" spans="1:3" ht="12.75">
      <c r="A15" s="1" t="s">
        <v>15</v>
      </c>
      <c r="B15" s="11">
        <v>25.2</v>
      </c>
      <c r="C15" s="70"/>
    </row>
    <row r="16" spans="1:3" ht="12.75">
      <c r="A16" s="1" t="s">
        <v>16</v>
      </c>
      <c r="B16" s="11">
        <v>1.5</v>
      </c>
      <c r="C16" s="70"/>
    </row>
    <row r="17" spans="1:3" ht="12.75">
      <c r="A17" s="1" t="s">
        <v>17</v>
      </c>
      <c r="B17" s="12">
        <v>7.64</v>
      </c>
      <c r="C17" s="70"/>
    </row>
    <row r="18" spans="1:3" ht="12.75">
      <c r="A18" t="s">
        <v>2</v>
      </c>
      <c r="B18" s="2">
        <f>SUM(B7:B17)</f>
        <v>307.33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11.62</v>
      </c>
      <c r="C21" s="70"/>
    </row>
    <row r="22" spans="1:3" ht="12.75">
      <c r="A22" s="1" t="s">
        <v>19</v>
      </c>
      <c r="B22" s="7">
        <v>36.65</v>
      </c>
      <c r="C22" s="70"/>
    </row>
    <row r="23" spans="1:3" ht="12.75">
      <c r="A23" s="1" t="s">
        <v>20</v>
      </c>
      <c r="B23" s="7">
        <v>20.97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169.24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476.57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-21.569999999999993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2.1952142857142856</v>
      </c>
      <c r="C32" s="70"/>
    </row>
    <row r="33" spans="1:3" ht="12.75">
      <c r="A33" t="s">
        <v>23</v>
      </c>
      <c r="B33" s="2">
        <f>B25/B2</f>
        <v>1.2088571428571429</v>
      </c>
      <c r="C33" s="70"/>
    </row>
    <row r="34" spans="1:3" ht="12.75">
      <c r="A34" t="s">
        <v>27</v>
      </c>
      <c r="B34" s="2">
        <f>B27/B2</f>
        <v>3.4040714285714286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36</v>
      </c>
      <c r="B1" s="23" t="s">
        <v>0</v>
      </c>
      <c r="C1" s="73" t="s">
        <v>30</v>
      </c>
    </row>
    <row r="2" spans="1:3" ht="12.75">
      <c r="A2" t="s">
        <v>29</v>
      </c>
      <c r="B2" s="9">
        <v>36</v>
      </c>
      <c r="C2" s="70"/>
    </row>
    <row r="3" spans="1:3" ht="12.75">
      <c r="A3" t="s">
        <v>128</v>
      </c>
      <c r="B3" s="12">
        <v>8.93</v>
      </c>
      <c r="C3" s="70"/>
    </row>
    <row r="4" spans="1:3" ht="12.75">
      <c r="A4" t="s">
        <v>28</v>
      </c>
      <c r="B4" s="2">
        <f>B2*B3</f>
        <v>321.48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65.75</v>
      </c>
      <c r="C7" s="70" t="s">
        <v>131</v>
      </c>
    </row>
    <row r="8" spans="1:3" ht="12.75">
      <c r="A8" s="1" t="s">
        <v>9</v>
      </c>
      <c r="B8" s="11">
        <v>28</v>
      </c>
      <c r="C8" s="70"/>
    </row>
    <row r="9" spans="1:3" ht="12.75">
      <c r="A9" s="1" t="s">
        <v>24</v>
      </c>
      <c r="B9" s="11">
        <v>0</v>
      </c>
      <c r="C9" s="70"/>
    </row>
    <row r="10" spans="1:3" ht="12.75">
      <c r="A10" s="1" t="s">
        <v>10</v>
      </c>
      <c r="B10" s="11">
        <v>4</v>
      </c>
      <c r="C10" s="72" t="s">
        <v>122</v>
      </c>
    </row>
    <row r="11" spans="1:3" ht="12.75">
      <c r="A11" s="1" t="s">
        <v>12</v>
      </c>
      <c r="B11" s="11">
        <v>2.81</v>
      </c>
      <c r="C11" s="70"/>
    </row>
    <row r="12" spans="1:3" ht="12.75">
      <c r="A12" s="1" t="s">
        <v>11</v>
      </c>
      <c r="B12" s="11">
        <v>8</v>
      </c>
      <c r="C12" s="70"/>
    </row>
    <row r="13" spans="1:3" ht="12.75">
      <c r="A13" s="1" t="s">
        <v>13</v>
      </c>
      <c r="B13" s="11">
        <v>12.41</v>
      </c>
      <c r="C13" s="70"/>
    </row>
    <row r="14" spans="1:3" ht="12.75">
      <c r="A14" s="1" t="s">
        <v>14</v>
      </c>
      <c r="B14" s="11">
        <v>18.65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5</v>
      </c>
      <c r="C16" s="70"/>
    </row>
    <row r="17" spans="1:3" ht="12.75">
      <c r="A17" s="1" t="s">
        <v>17</v>
      </c>
      <c r="B17" s="12">
        <v>3.69</v>
      </c>
      <c r="C17" s="70"/>
    </row>
    <row r="18" spans="1:3" ht="12.75">
      <c r="A18" t="s">
        <v>2</v>
      </c>
      <c r="B18" s="2">
        <f>SUM(B7:B17)</f>
        <v>148.31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8.22</v>
      </c>
      <c r="C21" s="70"/>
    </row>
    <row r="22" spans="1:3" ht="12.75">
      <c r="A22" s="1" t="s">
        <v>19</v>
      </c>
      <c r="B22" s="7">
        <v>22.18</v>
      </c>
      <c r="C22" s="70"/>
    </row>
    <row r="23" spans="1:3" ht="12.75">
      <c r="A23" s="1" t="s">
        <v>20</v>
      </c>
      <c r="B23" s="7">
        <v>12.86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143.26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291.57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29.910000000000025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7</v>
      </c>
      <c r="C31" s="70"/>
    </row>
    <row r="32" spans="1:3" ht="12.75">
      <c r="A32" s="1" t="s">
        <v>22</v>
      </c>
      <c r="B32" s="2">
        <f>B18/B2</f>
        <v>4.119722222222222</v>
      </c>
      <c r="C32" s="70"/>
    </row>
    <row r="33" spans="1:3" ht="12.75">
      <c r="A33" t="s">
        <v>23</v>
      </c>
      <c r="B33" s="2">
        <f>B25/B2</f>
        <v>3.9794444444444443</v>
      </c>
      <c r="C33" s="70"/>
    </row>
    <row r="34" spans="1:3" ht="12.75">
      <c r="A34" t="s">
        <v>27</v>
      </c>
      <c r="B34" s="2">
        <f>B27/B2</f>
        <v>8.099166666666667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37</v>
      </c>
      <c r="B1" s="23" t="s">
        <v>0</v>
      </c>
      <c r="C1" s="73" t="s">
        <v>30</v>
      </c>
    </row>
    <row r="2" spans="1:3" ht="12.75">
      <c r="A2" t="s">
        <v>29</v>
      </c>
      <c r="B2" s="9">
        <v>1820</v>
      </c>
      <c r="C2" s="70"/>
    </row>
    <row r="3" spans="1:3" ht="12.75">
      <c r="A3" t="s">
        <v>128</v>
      </c>
      <c r="B3" s="12">
        <v>0.225</v>
      </c>
      <c r="C3" s="70"/>
    </row>
    <row r="4" spans="1:3" ht="12.75">
      <c r="A4" t="s">
        <v>28</v>
      </c>
      <c r="B4" s="2">
        <f>B2*B3</f>
        <v>409.5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56.1</v>
      </c>
      <c r="C7" s="70"/>
    </row>
    <row r="8" spans="1:3" ht="12.75">
      <c r="A8" s="1" t="s">
        <v>9</v>
      </c>
      <c r="B8" s="11">
        <v>45.8</v>
      </c>
      <c r="C8" s="72" t="s">
        <v>123</v>
      </c>
    </row>
    <row r="9" spans="1:3" ht="12.75">
      <c r="A9" s="1" t="s">
        <v>24</v>
      </c>
      <c r="B9" s="11">
        <v>20</v>
      </c>
      <c r="C9" s="72" t="s">
        <v>127</v>
      </c>
    </row>
    <row r="10" spans="1:3" ht="12.75">
      <c r="A10" s="1" t="s">
        <v>10</v>
      </c>
      <c r="B10" s="11">
        <v>0</v>
      </c>
      <c r="C10" s="70"/>
    </row>
    <row r="11" spans="1:3" ht="12.75">
      <c r="A11" s="1" t="s">
        <v>12</v>
      </c>
      <c r="B11" s="11">
        <v>40.26</v>
      </c>
      <c r="C11" s="70"/>
    </row>
    <row r="12" spans="1:3" ht="12.75">
      <c r="A12" s="1" t="s">
        <v>11</v>
      </c>
      <c r="B12" s="11">
        <v>16.6</v>
      </c>
      <c r="C12" s="70"/>
    </row>
    <row r="13" spans="1:3" ht="12.75">
      <c r="A13" s="1" t="s">
        <v>13</v>
      </c>
      <c r="B13" s="11">
        <v>16</v>
      </c>
      <c r="C13" s="70"/>
    </row>
    <row r="14" spans="1:3" ht="12.75">
      <c r="A14" s="1" t="s">
        <v>14</v>
      </c>
      <c r="B14" s="11">
        <v>23.14</v>
      </c>
      <c r="C14" s="70"/>
    </row>
    <row r="15" spans="1:3" ht="12.75">
      <c r="A15" s="1" t="s">
        <v>15</v>
      </c>
      <c r="B15" s="11">
        <v>0</v>
      </c>
      <c r="C15" s="70"/>
    </row>
    <row r="16" spans="1:3" ht="12.75">
      <c r="A16" s="1" t="s">
        <v>16</v>
      </c>
      <c r="B16" s="11">
        <v>13</v>
      </c>
      <c r="C16" s="70"/>
    </row>
    <row r="17" spans="1:3" ht="12.75">
      <c r="A17" s="1" t="s">
        <v>17</v>
      </c>
      <c r="B17" s="12">
        <v>5.89</v>
      </c>
      <c r="C17" s="70"/>
    </row>
    <row r="18" spans="1:3" ht="12.75">
      <c r="A18" t="s">
        <v>2</v>
      </c>
      <c r="B18" s="2">
        <f>SUM(B7:B17)</f>
        <v>236.78999999999996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9.24</v>
      </c>
      <c r="C21" s="70"/>
    </row>
    <row r="22" spans="1:3" ht="12.75">
      <c r="A22" s="1" t="s">
        <v>19</v>
      </c>
      <c r="B22" s="7">
        <v>27.93</v>
      </c>
      <c r="C22" s="70"/>
    </row>
    <row r="23" spans="1:3" ht="12.75">
      <c r="A23" s="1" t="s">
        <v>20</v>
      </c>
      <c r="B23" s="7">
        <v>16.44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153.61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390.4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19.100000000000023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0.13010439560439557</v>
      </c>
      <c r="C32" s="70"/>
    </row>
    <row r="33" spans="1:3" ht="12.75">
      <c r="A33" t="s">
        <v>23</v>
      </c>
      <c r="B33" s="13">
        <f>B25/B2</f>
        <v>0.08440109890109891</v>
      </c>
      <c r="C33" s="70"/>
    </row>
    <row r="34" spans="1:3" ht="12.75">
      <c r="A34" t="s">
        <v>27</v>
      </c>
      <c r="B34" s="13">
        <f>B27/B2</f>
        <v>0.2145054945054945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31.7109375" style="0" customWidth="1"/>
    <col min="2" max="2" width="10.7109375" style="0" customWidth="1"/>
    <col min="3" max="3" width="51.7109375" style="0" customWidth="1"/>
  </cols>
  <sheetData>
    <row r="1" spans="1:3" ht="12.75">
      <c r="A1" s="5" t="s">
        <v>39</v>
      </c>
      <c r="B1" s="23" t="s">
        <v>0</v>
      </c>
      <c r="C1" s="74" t="s">
        <v>30</v>
      </c>
    </row>
    <row r="2" spans="1:3" ht="12.75">
      <c r="A2" t="s">
        <v>29</v>
      </c>
      <c r="B2" s="9">
        <v>1550</v>
      </c>
      <c r="C2" s="70"/>
    </row>
    <row r="3" spans="1:3" ht="12.75">
      <c r="A3" t="s">
        <v>128</v>
      </c>
      <c r="B3" s="10">
        <v>0.173</v>
      </c>
      <c r="C3" s="70"/>
    </row>
    <row r="4" spans="1:3" ht="12.75">
      <c r="A4" t="s">
        <v>28</v>
      </c>
      <c r="B4" s="2">
        <f>B2*B3</f>
        <v>268.15</v>
      </c>
      <c r="C4" s="70"/>
    </row>
    <row r="5" ht="12.75">
      <c r="C5" s="70"/>
    </row>
    <row r="6" spans="1:3" ht="12.75">
      <c r="A6" t="s">
        <v>1</v>
      </c>
      <c r="C6" s="70"/>
    </row>
    <row r="7" spans="1:3" ht="12.75">
      <c r="A7" s="1" t="s">
        <v>8</v>
      </c>
      <c r="B7" s="11">
        <v>33</v>
      </c>
      <c r="C7" s="72"/>
    </row>
    <row r="8" spans="1:3" ht="12.75">
      <c r="A8" s="1" t="s">
        <v>9</v>
      </c>
      <c r="B8" s="11">
        <v>27</v>
      </c>
      <c r="C8" s="70"/>
    </row>
    <row r="9" spans="1:3" ht="12.75">
      <c r="A9" s="1" t="s">
        <v>24</v>
      </c>
      <c r="B9" s="11">
        <v>0</v>
      </c>
      <c r="C9" s="70" t="s">
        <v>129</v>
      </c>
    </row>
    <row r="10" spans="1:3" ht="12.75">
      <c r="A10" s="1" t="s">
        <v>10</v>
      </c>
      <c r="B10" s="11">
        <v>5</v>
      </c>
      <c r="C10" s="72" t="s">
        <v>124</v>
      </c>
    </row>
    <row r="11" spans="1:3" ht="12.75">
      <c r="A11" s="1" t="s">
        <v>12</v>
      </c>
      <c r="B11" s="11">
        <v>31.92</v>
      </c>
      <c r="C11" s="70"/>
    </row>
    <row r="12" spans="1:3" ht="12.75">
      <c r="A12" s="1" t="s">
        <v>11</v>
      </c>
      <c r="B12" s="11">
        <v>14.5</v>
      </c>
      <c r="C12" s="70"/>
    </row>
    <row r="13" spans="1:3" ht="12.75">
      <c r="A13" s="1" t="s">
        <v>13</v>
      </c>
      <c r="B13" s="11">
        <v>15.54</v>
      </c>
      <c r="C13" s="70"/>
    </row>
    <row r="14" spans="1:3" ht="12.75">
      <c r="A14" s="1" t="s">
        <v>14</v>
      </c>
      <c r="B14" s="11">
        <v>20.19</v>
      </c>
      <c r="C14" s="70"/>
    </row>
    <row r="15" spans="1:3" ht="12.75">
      <c r="A15" s="1" t="s">
        <v>15</v>
      </c>
      <c r="B15" s="11">
        <v>4.47</v>
      </c>
      <c r="C15" s="70"/>
    </row>
    <row r="16" spans="1:3" ht="12.75">
      <c r="A16" s="1" t="s">
        <v>16</v>
      </c>
      <c r="B16" s="11">
        <v>9.5</v>
      </c>
      <c r="C16" s="70"/>
    </row>
    <row r="17" spans="1:3" ht="12.75">
      <c r="A17" s="1" t="s">
        <v>17</v>
      </c>
      <c r="B17" s="12">
        <v>4.11</v>
      </c>
      <c r="C17" s="70"/>
    </row>
    <row r="18" spans="1:3" ht="12.75">
      <c r="A18" t="s">
        <v>2</v>
      </c>
      <c r="B18" s="2">
        <f>SUM(B7:B17)</f>
        <v>165.23000000000002</v>
      </c>
      <c r="C18" s="70"/>
    </row>
    <row r="19" spans="2:3" ht="12.75">
      <c r="B19" s="2"/>
      <c r="C19" s="70"/>
    </row>
    <row r="20" spans="1:3" ht="12.75">
      <c r="A20" t="s">
        <v>3</v>
      </c>
      <c r="B20" s="2"/>
      <c r="C20" s="70"/>
    </row>
    <row r="21" spans="1:3" ht="12.75">
      <c r="A21" s="1" t="s">
        <v>18</v>
      </c>
      <c r="B21" s="7">
        <v>9.37</v>
      </c>
      <c r="C21" s="70"/>
    </row>
    <row r="22" spans="1:3" ht="12.75">
      <c r="A22" s="1" t="s">
        <v>19</v>
      </c>
      <c r="B22" s="7">
        <v>26.22</v>
      </c>
      <c r="C22" s="70"/>
    </row>
    <row r="23" spans="1:3" ht="12.75">
      <c r="A23" s="1" t="s">
        <v>20</v>
      </c>
      <c r="B23" s="7">
        <v>16.25</v>
      </c>
      <c r="C23" s="70"/>
    </row>
    <row r="24" spans="1:3" ht="12.75">
      <c r="A24" s="1" t="s">
        <v>21</v>
      </c>
      <c r="B24" s="8">
        <v>100</v>
      </c>
      <c r="C24" s="70"/>
    </row>
    <row r="25" spans="1:3" ht="12.75">
      <c r="A25" t="s">
        <v>4</v>
      </c>
      <c r="B25" s="2">
        <f>SUM(B21:B24)</f>
        <v>151.84</v>
      </c>
      <c r="C25" s="70"/>
    </row>
    <row r="26" spans="2:3" ht="12.75">
      <c r="B26" s="2"/>
      <c r="C26" s="70"/>
    </row>
    <row r="27" spans="1:3" ht="12.75">
      <c r="A27" t="s">
        <v>5</v>
      </c>
      <c r="B27" s="2">
        <f>B18+B25</f>
        <v>317.07000000000005</v>
      </c>
      <c r="C27" s="70"/>
    </row>
    <row r="28" spans="2:3" ht="12.75">
      <c r="B28" s="2"/>
      <c r="C28" s="70"/>
    </row>
    <row r="29" spans="1:3" ht="12.75">
      <c r="A29" t="s">
        <v>32</v>
      </c>
      <c r="B29" s="2">
        <f>B4-B27</f>
        <v>-48.92000000000007</v>
      </c>
      <c r="C29" s="70"/>
    </row>
    <row r="30" spans="2:3" ht="12.75">
      <c r="B30" s="2"/>
      <c r="C30" s="70"/>
    </row>
    <row r="31" spans="1:3" ht="12.75">
      <c r="A31" t="s">
        <v>6</v>
      </c>
      <c r="B31" s="24" t="s">
        <v>38</v>
      </c>
      <c r="C31" s="70"/>
    </row>
    <row r="32" spans="1:3" ht="12.75">
      <c r="A32" s="1" t="s">
        <v>22</v>
      </c>
      <c r="B32" s="13">
        <f>B18/B2</f>
        <v>0.10660000000000001</v>
      </c>
      <c r="C32" s="70"/>
    </row>
    <row r="33" spans="1:3" ht="12.75">
      <c r="A33" t="s">
        <v>23</v>
      </c>
      <c r="B33" s="13">
        <f>B25/B2</f>
        <v>0.09796129032258065</v>
      </c>
      <c r="C33" s="70"/>
    </row>
    <row r="34" spans="1:3" ht="12.75">
      <c r="A34" t="s">
        <v>27</v>
      </c>
      <c r="B34" s="13">
        <f>B27/B2</f>
        <v>0.2045612903225807</v>
      </c>
      <c r="C34" s="70"/>
    </row>
  </sheetData>
  <sheetProtection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Paulann Haakenson</dc:creator>
  <cp:keywords/>
  <dc:description/>
  <cp:lastModifiedBy>Andrew Swenson</cp:lastModifiedBy>
  <cp:lastPrinted>2009-12-11T17:52:44Z</cp:lastPrinted>
  <dcterms:created xsi:type="dcterms:W3CDTF">2005-01-10T15:34:54Z</dcterms:created>
  <dcterms:modified xsi:type="dcterms:W3CDTF">2017-12-22T20:43:34Z</dcterms:modified>
  <cp:category/>
  <cp:version/>
  <cp:contentType/>
  <cp:contentStatus/>
</cp:coreProperties>
</file>