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84" windowHeight="9000" activeTab="0"/>
  </bookViews>
  <sheets>
    <sheet name="Hunter" sheetId="1" r:id="rId1"/>
    <sheet name="Minot" sheetId="2" r:id="rId2"/>
    <sheet name="Gladstone" sheetId="3" r:id="rId3"/>
    <sheet name="Basis" sheetId="4" r:id="rId4"/>
  </sheets>
  <definedNames>
    <definedName name="_xlnm.Print_Area">'Hunter'!$A$1:$P$64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<sst xmlns="http://schemas.openxmlformats.org/spreadsheetml/2006/main" count="673" uniqueCount="76">
  <si>
    <t>Planning  Wheat 14% Protein Sales at Hunter</t>
  </si>
  <si>
    <t>In/Out Cg =</t>
  </si>
  <si>
    <t>Bank Int =</t>
  </si>
  <si>
    <t>CCC Int =</t>
  </si>
  <si>
    <t xml:space="preserve">Shrink = </t>
  </si>
  <si>
    <t>-</t>
  </si>
  <si>
    <t>Calendar</t>
  </si>
  <si>
    <t>Month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</si>
  <si>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</si>
  <si>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</si>
  <si>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</si>
  <si>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</si>
  <si>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</si>
  <si>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</si>
  <si>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</si>
  <si>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</si>
  <si>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</si>
  <si>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</si>
  <si>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</si>
  <si>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Planning Corn Sales at Hunter</t>
  </si>
  <si>
    <t>Planning Soybean Sales at Hunter</t>
  </si>
  <si>
    <t>Nearby</t>
  </si>
  <si>
    <t>Futures</t>
  </si>
  <si>
    <t>Jul</t>
  </si>
  <si>
    <t>9 usually</t>
  </si>
  <si>
    <t>Per Mth =</t>
  </si>
  <si>
    <t>12 usually</t>
  </si>
  <si>
    <t>Basis</t>
  </si>
  <si>
    <t>Loan =</t>
  </si>
  <si>
    <t xml:space="preserve">LDP = </t>
  </si>
  <si>
    <t>PCP=</t>
  </si>
  <si>
    <t>Basis =</t>
  </si>
  <si>
    <t>Expected</t>
  </si>
  <si>
    <t>Price</t>
  </si>
  <si>
    <t>9903 OA</t>
  </si>
  <si>
    <t>LDP at Harvest</t>
  </si>
  <si>
    <t>LDP</t>
  </si>
  <si>
    <t>Value</t>
  </si>
  <si>
    <t>Storage</t>
  </si>
  <si>
    <t>Costs</t>
  </si>
  <si>
    <t>Net Price</t>
  </si>
  <si>
    <t>Versus</t>
  </si>
  <si>
    <t>Stg Hedge</t>
  </si>
  <si>
    <t>Store Under Loan</t>
  </si>
  <si>
    <t>Loan</t>
  </si>
  <si>
    <t>Loan +</t>
  </si>
  <si>
    <t>CCC Int</t>
  </si>
  <si>
    <t>Estimated</t>
  </si>
  <si>
    <t>PCP</t>
  </si>
  <si>
    <t>Rep't</t>
  </si>
  <si>
    <t>In/Out</t>
  </si>
  <si>
    <t>+Shrink</t>
  </si>
  <si>
    <t>Vs Best</t>
  </si>
  <si>
    <t>LDP Net</t>
  </si>
  <si>
    <t>Planning  Wheat 14% Protein Sales at Minot</t>
  </si>
  <si>
    <t>(+)</t>
  </si>
  <si>
    <t>(-)</t>
  </si>
  <si>
    <t>(=)</t>
  </si>
  <si>
    <t>Planning  Wheat 14% Protein Sales at Gladstone</t>
  </si>
  <si>
    <t>9903 OA Adjusted</t>
  </si>
  <si>
    <t>Wheat Hunter</t>
  </si>
  <si>
    <t>J</t>
  </si>
  <si>
    <t>F</t>
  </si>
  <si>
    <t>M</t>
  </si>
  <si>
    <t>A</t>
  </si>
  <si>
    <t>S</t>
  </si>
  <si>
    <t>O</t>
  </si>
  <si>
    <t>N</t>
  </si>
  <si>
    <t>D</t>
  </si>
  <si>
    <t>Corn Hunter</t>
  </si>
  <si>
    <t>Soybeans Hunter</t>
  </si>
  <si>
    <t>Wheat Minot</t>
  </si>
  <si>
    <t>Wheat Gladstone</t>
  </si>
  <si>
    <t>9903OA</t>
  </si>
  <si>
    <t>Mth/Sep</t>
  </si>
  <si>
    <t>Mth/Oct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</si>
</sst>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0.00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1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0" fillId="0" borderId="1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0" fillId="0" borderId="3" xfId="0" applyNumberFormat="1" applyFont="1" applyAlignment="1">
      <alignment/>
    </xf>
    <xf numFmtId="0" fontId="0" fillId="0" borderId="2" xfId="0" applyNumberFormat="1" applyFont="1" applyAlignment="1">
      <alignment horizontal="right"/>
    </xf>
    <xf numFmtId="0" fontId="0" fillId="0" borderId="2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2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 horizontal="left"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="87" zoomScaleNormal="87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77734375" defaultRowHeight="15"/>
  <cols>
    <col min="1" max="16384" width="9.77734375" style="1" customWidth="1"/>
  </cols>
  <sheetData>
    <row r="1" ht="22.5">
      <c r="A1" s="2" t="s">
        <v>0</v>
      </c>
    </row>
    <row r="2" spans="1:6" ht="15">
      <c r="A2" s="3" t="s">
        <v>1</v>
      </c>
      <c r="B2" s="4">
        <v>8.6</v>
      </c>
      <c r="C2" s="1" t="s">
        <v>24</v>
      </c>
      <c r="E2" s="3" t="s">
        <v>28</v>
      </c>
      <c r="F2" s="5">
        <v>292</v>
      </c>
    </row>
    <row r="3" spans="1:6" ht="15">
      <c r="A3" s="3" t="s">
        <v>2</v>
      </c>
      <c r="B3" s="6">
        <v>0.06</v>
      </c>
      <c r="C3" s="3" t="s">
        <v>25</v>
      </c>
      <c r="D3" s="6">
        <f>B3/12</f>
        <v>0.005</v>
      </c>
      <c r="E3" s="3" t="s">
        <v>29</v>
      </c>
      <c r="F3" s="5">
        <v>0</v>
      </c>
    </row>
    <row r="4" spans="1:6" ht="15">
      <c r="A4" s="3" t="s">
        <v>3</v>
      </c>
      <c r="B4" s="6">
        <v>0.03125</v>
      </c>
      <c r="C4" s="3" t="s">
        <v>25</v>
      </c>
      <c r="D4" s="6">
        <f>B4/12</f>
        <v>0.0026041666666666665</v>
      </c>
      <c r="E4" s="1" t="s">
        <v>30</v>
      </c>
      <c r="F4" s="5">
        <v>291</v>
      </c>
    </row>
    <row r="5" spans="1:6" ht="15">
      <c r="A5" s="3" t="s">
        <v>4</v>
      </c>
      <c r="B5" s="6">
        <v>0.006</v>
      </c>
      <c r="C5" s="3" t="s">
        <v>25</v>
      </c>
      <c r="D5" s="6">
        <f>B5/12</f>
        <v>0.0005</v>
      </c>
      <c r="E5" s="3" t="s">
        <v>31</v>
      </c>
      <c r="F5" s="7" t="s">
        <v>34</v>
      </c>
    </row>
    <row r="6" spans="1:16" ht="15">
      <c r="A6" s="8" t="s">
        <v>5</v>
      </c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  <c r="L6" s="8" t="s">
        <v>5</v>
      </c>
      <c r="M6" s="8" t="s">
        <v>5</v>
      </c>
      <c r="N6" s="8" t="s">
        <v>5</v>
      </c>
      <c r="O6" s="8" t="s">
        <v>5</v>
      </c>
      <c r="P6" s="8" t="s">
        <v>5</v>
      </c>
    </row>
    <row r="7" spans="2:17" ht="15">
      <c r="B7" s="9" t="s">
        <v>21</v>
      </c>
      <c r="C7" s="10">
        <v>38209</v>
      </c>
      <c r="D7" s="9"/>
      <c r="F7" s="11" t="s">
        <v>35</v>
      </c>
      <c r="G7" s="12"/>
      <c r="H7" s="12"/>
      <c r="I7" s="12"/>
      <c r="J7" s="13" t="s">
        <v>43</v>
      </c>
      <c r="K7" s="14"/>
      <c r="L7" s="14"/>
      <c r="M7" s="14"/>
      <c r="N7" s="14"/>
      <c r="O7" s="14"/>
      <c r="P7" s="14"/>
      <c r="Q7" s="15"/>
    </row>
    <row r="8" spans="1:16" ht="15">
      <c r="A8" s="9" t="s">
        <v>6</v>
      </c>
      <c r="B8" s="9" t="s">
        <v>22</v>
      </c>
      <c r="C8" s="9" t="s">
        <v>21</v>
      </c>
      <c r="D8" s="9" t="s">
        <v>21</v>
      </c>
      <c r="E8" s="9" t="s">
        <v>32</v>
      </c>
      <c r="F8" s="16" t="s">
        <v>36</v>
      </c>
      <c r="G8" s="16" t="s">
        <v>38</v>
      </c>
      <c r="H8" s="16" t="s">
        <v>32</v>
      </c>
      <c r="I8" s="16" t="s">
        <v>41</v>
      </c>
      <c r="J8" s="17"/>
      <c r="K8" s="16" t="s">
        <v>45</v>
      </c>
      <c r="L8" s="16" t="s">
        <v>47</v>
      </c>
      <c r="M8" s="16" t="s">
        <v>44</v>
      </c>
      <c r="N8" s="16" t="s">
        <v>50</v>
      </c>
      <c r="O8" s="16" t="s">
        <v>32</v>
      </c>
      <c r="P8" s="16" t="s">
        <v>52</v>
      </c>
    </row>
    <row r="9" spans="1:16" ht="15">
      <c r="A9" s="9" t="s">
        <v>7</v>
      </c>
      <c r="B9" s="9" t="s">
        <v>7</v>
      </c>
      <c r="C9" s="9" t="s">
        <v>22</v>
      </c>
      <c r="D9" s="9" t="s">
        <v>27</v>
      </c>
      <c r="E9" s="9" t="s">
        <v>33</v>
      </c>
      <c r="F9" s="9" t="s">
        <v>37</v>
      </c>
      <c r="G9" s="9" t="s">
        <v>39</v>
      </c>
      <c r="H9" s="9" t="s">
        <v>40</v>
      </c>
      <c r="I9" s="9" t="s">
        <v>42</v>
      </c>
      <c r="J9" s="9" t="s">
        <v>44</v>
      </c>
      <c r="K9" s="9" t="s">
        <v>46</v>
      </c>
      <c r="L9" s="9" t="s">
        <v>48</v>
      </c>
      <c r="M9" s="9" t="s">
        <v>49</v>
      </c>
      <c r="N9" s="9" t="s">
        <v>51</v>
      </c>
      <c r="O9" s="9" t="s">
        <v>40</v>
      </c>
      <c r="P9" s="9" t="s">
        <v>53</v>
      </c>
    </row>
    <row r="10" spans="1:16" ht="15">
      <c r="A10" s="8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8" t="s">
        <v>5</v>
      </c>
      <c r="H10" s="8" t="s">
        <v>5</v>
      </c>
      <c r="I10" s="8" t="s">
        <v>5</v>
      </c>
      <c r="J10" s="8" t="s">
        <v>5</v>
      </c>
      <c r="K10" s="8" t="s">
        <v>5</v>
      </c>
      <c r="L10" s="8" t="s">
        <v>5</v>
      </c>
      <c r="M10" s="8" t="s">
        <v>5</v>
      </c>
      <c r="N10" s="8" t="s">
        <v>5</v>
      </c>
      <c r="O10" s="8" t="s">
        <v>5</v>
      </c>
      <c r="P10" s="8" t="s">
        <v>5</v>
      </c>
    </row>
    <row r="11" spans="1:16" ht="15">
      <c r="A11" s="9" t="s">
        <v>8</v>
      </c>
      <c r="B11" s="9" t="s">
        <v>9</v>
      </c>
      <c r="C11" s="18">
        <v>348</v>
      </c>
      <c r="D11" s="19">
        <v>-35.93333333333334</v>
      </c>
      <c r="E11" s="18">
        <f aca="true" t="shared" si="0" ref="E11:E21">C11+D11</f>
        <v>312.06666666666666</v>
      </c>
      <c r="F11" s="20">
        <f>$F$3</f>
        <v>0</v>
      </c>
      <c r="G11" s="20"/>
      <c r="H11" s="18">
        <f aca="true" t="shared" si="1" ref="H11:H21">E11-G11+F11</f>
        <v>312.06666666666666</v>
      </c>
      <c r="I11" s="18">
        <f aca="true" t="shared" si="2" ref="I11:I21">H11-MAX($H$11:$H$21)</f>
        <v>-13.808286786786823</v>
      </c>
      <c r="J11" s="18">
        <f aca="true" t="shared" si="3" ref="J11:J21">$F$2</f>
        <v>292</v>
      </c>
      <c r="K11" s="18">
        <f>J11</f>
        <v>292</v>
      </c>
      <c r="L11" s="18">
        <f>F4</f>
        <v>291</v>
      </c>
      <c r="O11" s="18">
        <f>H11</f>
        <v>312.06666666666666</v>
      </c>
      <c r="P11" s="18">
        <f aca="true" t="shared" si="4" ref="P11:P21">O11-MAX($H$11:$H$21)</f>
        <v>-13.808286786786823</v>
      </c>
    </row>
    <row r="12" spans="1:16" ht="15">
      <c r="A12" s="9" t="s">
        <v>9</v>
      </c>
      <c r="B12" s="9" t="s">
        <v>12</v>
      </c>
      <c r="C12" s="18">
        <v>356</v>
      </c>
      <c r="D12" s="19">
        <v>-43.25</v>
      </c>
      <c r="E12" s="18">
        <f t="shared" si="0"/>
        <v>312.75</v>
      </c>
      <c r="F12" s="20">
        <f>F11+F$11*$D$3</f>
        <v>0</v>
      </c>
      <c r="G12" s="20">
        <f>$B$2+($D$3+$D$5)*E11</f>
        <v>10.316366666666667</v>
      </c>
      <c r="H12" s="18">
        <f t="shared" si="1"/>
        <v>302.4336333333333</v>
      </c>
      <c r="I12" s="18">
        <f t="shared" si="2"/>
        <v>-23.441320120120167</v>
      </c>
      <c r="J12" s="18">
        <f t="shared" si="3"/>
        <v>292</v>
      </c>
      <c r="K12" s="18">
        <f aca="true" t="shared" si="5" ref="K12:K21">K11+K$11*$D$4</f>
        <v>292.7604166666667</v>
      </c>
      <c r="L12" s="18">
        <f aca="true" t="shared" si="6" ref="L12:L21">L11+(E12-E11)</f>
        <v>291.68333333333334</v>
      </c>
      <c r="M12" s="18">
        <f aca="true" t="shared" si="7" ref="M12:M21">MIN(K12:L12)</f>
        <v>291.68333333333334</v>
      </c>
      <c r="N12" s="20">
        <f>$B$2+($D$5)*E11</f>
        <v>8.756033333333333</v>
      </c>
      <c r="O12" s="18">
        <f aca="true" t="shared" si="8" ref="O12:O21">J12+E12-M12-N12</f>
        <v>304.3106333333333</v>
      </c>
      <c r="P12" s="18">
        <f t="shared" si="4"/>
        <v>-21.564320120120158</v>
      </c>
    </row>
    <row r="13" spans="1:16" ht="15">
      <c r="A13" s="9" t="s">
        <v>10</v>
      </c>
      <c r="B13" s="9" t="s">
        <v>12</v>
      </c>
      <c r="C13" s="18">
        <f>C12</f>
        <v>356</v>
      </c>
      <c r="D13" s="19">
        <v>-31.816666666666663</v>
      </c>
      <c r="E13" s="18">
        <f t="shared" si="0"/>
        <v>324.18333333333334</v>
      </c>
      <c r="F13" s="20">
        <f aca="true" t="shared" si="9" ref="F13:F21">F12+$F$11*$D$3</f>
        <v>0</v>
      </c>
      <c r="G13" s="20">
        <f aca="true" t="shared" si="10" ref="G13:G21">G12+($D$3+$D$5)*E12</f>
        <v>12.036491666666667</v>
      </c>
      <c r="H13" s="18">
        <f t="shared" si="1"/>
        <v>312.14684166666666</v>
      </c>
      <c r="I13" s="18">
        <f t="shared" si="2"/>
        <v>-13.728111786786826</v>
      </c>
      <c r="J13" s="18">
        <f t="shared" si="3"/>
        <v>292</v>
      </c>
      <c r="K13" s="18">
        <f t="shared" si="5"/>
        <v>293.52083333333337</v>
      </c>
      <c r="L13" s="18">
        <f t="shared" si="6"/>
        <v>303.1166666666667</v>
      </c>
      <c r="M13" s="18">
        <f t="shared" si="7"/>
        <v>293.52083333333337</v>
      </c>
      <c r="N13" s="20">
        <f aca="true" t="shared" si="11" ref="N13:N21">N12+($D$5)*E12</f>
        <v>8.912408333333333</v>
      </c>
      <c r="O13" s="18">
        <f t="shared" si="8"/>
        <v>313.75009166666666</v>
      </c>
      <c r="P13" s="18">
        <f t="shared" si="4"/>
        <v>-12.124861786786823</v>
      </c>
    </row>
    <row r="14" spans="1:16" ht="15">
      <c r="A14" s="9" t="s">
        <v>11</v>
      </c>
      <c r="B14" s="9" t="s">
        <v>12</v>
      </c>
      <c r="C14" s="18">
        <f>C13</f>
        <v>356</v>
      </c>
      <c r="D14" s="19">
        <v>-24.722222222222225</v>
      </c>
      <c r="E14" s="18">
        <f t="shared" si="0"/>
        <v>331.27777777777777</v>
      </c>
      <c r="F14" s="20">
        <f t="shared" si="9"/>
        <v>0</v>
      </c>
      <c r="G14" s="20">
        <f t="shared" si="10"/>
        <v>13.8195</v>
      </c>
      <c r="H14" s="18">
        <f t="shared" si="1"/>
        <v>317.45827777777777</v>
      </c>
      <c r="I14" s="18">
        <f t="shared" si="2"/>
        <v>-8.41667567567572</v>
      </c>
      <c r="J14" s="18">
        <f t="shared" si="3"/>
        <v>292</v>
      </c>
      <c r="K14" s="18">
        <f t="shared" si="5"/>
        <v>294.28125000000006</v>
      </c>
      <c r="L14" s="18">
        <f t="shared" si="6"/>
        <v>310.2111111111111</v>
      </c>
      <c r="M14" s="18">
        <f t="shared" si="7"/>
        <v>294.28125000000006</v>
      </c>
      <c r="N14" s="20">
        <f t="shared" si="11"/>
        <v>9.0745</v>
      </c>
      <c r="O14" s="18">
        <f t="shared" si="8"/>
        <v>319.92202777777777</v>
      </c>
      <c r="P14" s="18">
        <f t="shared" si="4"/>
        <v>-5.952925675675715</v>
      </c>
    </row>
    <row r="15" spans="1:16" ht="15">
      <c r="A15" s="9" t="s">
        <v>12</v>
      </c>
      <c r="B15" s="9" t="s">
        <v>15</v>
      </c>
      <c r="C15" s="18">
        <v>366</v>
      </c>
      <c r="D15" s="19">
        <v>-27.16666666666667</v>
      </c>
      <c r="E15" s="18">
        <f t="shared" si="0"/>
        <v>338.8333333333333</v>
      </c>
      <c r="F15" s="20">
        <f t="shared" si="9"/>
        <v>0</v>
      </c>
      <c r="G15" s="20">
        <f t="shared" si="10"/>
        <v>15.641527777777778</v>
      </c>
      <c r="H15" s="21">
        <f t="shared" si="1"/>
        <v>323.19180555555556</v>
      </c>
      <c r="I15" s="18">
        <f t="shared" si="2"/>
        <v>-2.683147897897925</v>
      </c>
      <c r="J15" s="18">
        <f t="shared" si="3"/>
        <v>292</v>
      </c>
      <c r="K15" s="18">
        <f t="shared" si="5"/>
        <v>295.04166666666674</v>
      </c>
      <c r="L15" s="18">
        <f t="shared" si="6"/>
        <v>317.76666666666665</v>
      </c>
      <c r="M15" s="18">
        <f t="shared" si="7"/>
        <v>295.04166666666674</v>
      </c>
      <c r="N15" s="20">
        <f t="shared" si="11"/>
        <v>9.24013888888889</v>
      </c>
      <c r="O15" s="18">
        <f t="shared" si="8"/>
        <v>326.5515277777776</v>
      </c>
      <c r="P15" s="18">
        <f t="shared" si="4"/>
        <v>0.6765743243241218</v>
      </c>
    </row>
    <row r="16" spans="1:16" ht="15">
      <c r="A16" s="9" t="s">
        <v>13</v>
      </c>
      <c r="B16" s="9" t="s">
        <v>15</v>
      </c>
      <c r="C16" s="18">
        <f>C15</f>
        <v>366</v>
      </c>
      <c r="D16" s="19">
        <v>-35.93333333333334</v>
      </c>
      <c r="E16" s="18">
        <f t="shared" si="0"/>
        <v>330.06666666666666</v>
      </c>
      <c r="F16" s="20">
        <f t="shared" si="9"/>
        <v>0</v>
      </c>
      <c r="G16" s="20">
        <f t="shared" si="10"/>
        <v>17.505111111111113</v>
      </c>
      <c r="H16" s="18">
        <f t="shared" si="1"/>
        <v>312.56155555555557</v>
      </c>
      <c r="I16" s="18">
        <f t="shared" si="2"/>
        <v>-13.313397897897914</v>
      </c>
      <c r="J16" s="18">
        <f t="shared" si="3"/>
        <v>292</v>
      </c>
      <c r="K16" s="18">
        <f t="shared" si="5"/>
        <v>295.8020833333334</v>
      </c>
      <c r="L16" s="18">
        <f t="shared" si="6"/>
        <v>309</v>
      </c>
      <c r="M16" s="18">
        <f t="shared" si="7"/>
        <v>295.8020833333334</v>
      </c>
      <c r="N16" s="20">
        <f t="shared" si="11"/>
        <v>9.409555555555556</v>
      </c>
      <c r="O16" s="18">
        <f t="shared" si="8"/>
        <v>316.85502777777765</v>
      </c>
      <c r="P16" s="18">
        <f t="shared" si="4"/>
        <v>-9.019925675675836</v>
      </c>
    </row>
    <row r="17" spans="1:16" ht="15">
      <c r="A17" s="9" t="s">
        <v>14</v>
      </c>
      <c r="B17" s="9" t="s">
        <v>15</v>
      </c>
      <c r="C17" s="18">
        <f>C16</f>
        <v>366</v>
      </c>
      <c r="D17" s="19">
        <v>-43.25</v>
      </c>
      <c r="E17" s="18">
        <f t="shared" si="0"/>
        <v>322.75</v>
      </c>
      <c r="F17" s="20">
        <f t="shared" si="9"/>
        <v>0</v>
      </c>
      <c r="G17" s="20">
        <f t="shared" si="10"/>
        <v>19.32047777777778</v>
      </c>
      <c r="H17" s="18">
        <f t="shared" si="1"/>
        <v>303.4295222222222</v>
      </c>
      <c r="I17" s="18">
        <f t="shared" si="2"/>
        <v>-22.445431231231282</v>
      </c>
      <c r="J17" s="18">
        <f t="shared" si="3"/>
        <v>292</v>
      </c>
      <c r="K17" s="18">
        <f t="shared" si="5"/>
        <v>296.5625000000001</v>
      </c>
      <c r="L17" s="18">
        <f t="shared" si="6"/>
        <v>301.68333333333334</v>
      </c>
      <c r="M17" s="18">
        <f t="shared" si="7"/>
        <v>296.5625000000001</v>
      </c>
      <c r="N17" s="20">
        <f t="shared" si="11"/>
        <v>9.57458888888889</v>
      </c>
      <c r="O17" s="18">
        <f t="shared" si="8"/>
        <v>308.612911111111</v>
      </c>
      <c r="P17" s="18">
        <f t="shared" si="4"/>
        <v>-17.26204234234251</v>
      </c>
    </row>
    <row r="18" spans="1:16" ht="15">
      <c r="A18" s="9" t="s">
        <v>15</v>
      </c>
      <c r="B18" s="9" t="s">
        <v>17</v>
      </c>
      <c r="C18" s="18">
        <v>372</v>
      </c>
      <c r="D18" s="19">
        <v>-31.816666666666663</v>
      </c>
      <c r="E18" s="18">
        <f t="shared" si="0"/>
        <v>340.18333333333334</v>
      </c>
      <c r="F18" s="20">
        <f t="shared" si="9"/>
        <v>0</v>
      </c>
      <c r="G18" s="20">
        <f t="shared" si="10"/>
        <v>21.095602777777778</v>
      </c>
      <c r="H18" s="18">
        <f t="shared" si="1"/>
        <v>319.08773055555554</v>
      </c>
      <c r="I18" s="18">
        <f t="shared" si="2"/>
        <v>-6.787222897897948</v>
      </c>
      <c r="J18" s="18">
        <f t="shared" si="3"/>
        <v>292</v>
      </c>
      <c r="K18" s="18">
        <f t="shared" si="5"/>
        <v>297.3229166666668</v>
      </c>
      <c r="L18" s="18">
        <f t="shared" si="6"/>
        <v>319.1166666666667</v>
      </c>
      <c r="M18" s="18">
        <f t="shared" si="7"/>
        <v>297.3229166666668</v>
      </c>
      <c r="N18" s="20">
        <f t="shared" si="11"/>
        <v>9.73596388888889</v>
      </c>
      <c r="O18" s="18">
        <f t="shared" si="8"/>
        <v>325.1244527777777</v>
      </c>
      <c r="P18" s="18">
        <f t="shared" si="4"/>
        <v>-0.7505006756757666</v>
      </c>
    </row>
    <row r="19" spans="1:16" ht="15">
      <c r="A19" s="9" t="s">
        <v>16</v>
      </c>
      <c r="B19" s="9" t="s">
        <v>17</v>
      </c>
      <c r="C19" s="18">
        <f>C18</f>
        <v>372</v>
      </c>
      <c r="D19" s="19">
        <v>-24.722222222222225</v>
      </c>
      <c r="E19" s="18">
        <f t="shared" si="0"/>
        <v>347.27777777777777</v>
      </c>
      <c r="F19" s="20">
        <f t="shared" si="9"/>
        <v>0</v>
      </c>
      <c r="G19" s="20">
        <f t="shared" si="10"/>
        <v>22.96661111111111</v>
      </c>
      <c r="H19" s="18">
        <f t="shared" si="1"/>
        <v>324.3111666666667</v>
      </c>
      <c r="I19" s="18">
        <f t="shared" si="2"/>
        <v>-1.5637867867868067</v>
      </c>
      <c r="J19" s="18">
        <f t="shared" si="3"/>
        <v>292</v>
      </c>
      <c r="K19" s="18">
        <f t="shared" si="5"/>
        <v>298.0833333333335</v>
      </c>
      <c r="L19" s="18">
        <f t="shared" si="6"/>
        <v>326.2111111111111</v>
      </c>
      <c r="M19" s="18">
        <f t="shared" si="7"/>
        <v>298.0833333333335</v>
      </c>
      <c r="N19" s="20">
        <f t="shared" si="11"/>
        <v>9.906055555555556</v>
      </c>
      <c r="O19" s="18">
        <f t="shared" si="8"/>
        <v>331.2883888888888</v>
      </c>
      <c r="P19" s="18">
        <f t="shared" si="4"/>
        <v>5.413435435435304</v>
      </c>
    </row>
    <row r="20" spans="1:16" ht="15">
      <c r="A20" s="9" t="s">
        <v>17</v>
      </c>
      <c r="B20" s="9" t="s">
        <v>23</v>
      </c>
      <c r="C20" s="18">
        <v>377</v>
      </c>
      <c r="D20" s="19">
        <v>-27.16666666666667</v>
      </c>
      <c r="E20" s="18">
        <f t="shared" si="0"/>
        <v>349.8333333333333</v>
      </c>
      <c r="F20" s="20">
        <f t="shared" si="9"/>
        <v>0</v>
      </c>
      <c r="G20" s="20">
        <f t="shared" si="10"/>
        <v>24.876638888888888</v>
      </c>
      <c r="H20" s="18">
        <f t="shared" si="1"/>
        <v>324.95669444444445</v>
      </c>
      <c r="I20" s="18">
        <f t="shared" si="2"/>
        <v>-0.9182590090090343</v>
      </c>
      <c r="J20" s="18">
        <f t="shared" si="3"/>
        <v>292</v>
      </c>
      <c r="K20" s="18">
        <f t="shared" si="5"/>
        <v>298.84375000000017</v>
      </c>
      <c r="L20" s="18">
        <f t="shared" si="6"/>
        <v>328.76666666666665</v>
      </c>
      <c r="M20" s="18">
        <f t="shared" si="7"/>
        <v>298.84375000000017</v>
      </c>
      <c r="N20" s="20">
        <f t="shared" si="11"/>
        <v>10.079694444444444</v>
      </c>
      <c r="O20" s="18">
        <f t="shared" si="8"/>
        <v>332.90988888888864</v>
      </c>
      <c r="P20" s="18">
        <f t="shared" si="4"/>
        <v>7.034935435435159</v>
      </c>
    </row>
    <row r="21" spans="1:16" ht="15">
      <c r="A21" s="9" t="s">
        <v>18</v>
      </c>
      <c r="B21" s="9" t="s">
        <v>23</v>
      </c>
      <c r="C21" s="18">
        <f>C20</f>
        <v>377</v>
      </c>
      <c r="D21" s="18">
        <v>-24.324324324324323</v>
      </c>
      <c r="E21" s="18">
        <f t="shared" si="0"/>
        <v>352.6756756756757</v>
      </c>
      <c r="F21" s="20">
        <f t="shared" si="9"/>
        <v>0</v>
      </c>
      <c r="G21" s="20">
        <f t="shared" si="10"/>
        <v>26.80072222222222</v>
      </c>
      <c r="H21" s="18">
        <f t="shared" si="1"/>
        <v>325.8749534534535</v>
      </c>
      <c r="I21" s="18">
        <f t="shared" si="2"/>
        <v>0</v>
      </c>
      <c r="J21" s="18">
        <f t="shared" si="3"/>
        <v>292</v>
      </c>
      <c r="K21" s="18">
        <f t="shared" si="5"/>
        <v>299.60416666666686</v>
      </c>
      <c r="L21" s="18">
        <f t="shared" si="6"/>
        <v>331.609009009009</v>
      </c>
      <c r="M21" s="18">
        <f t="shared" si="7"/>
        <v>299.60416666666686</v>
      </c>
      <c r="N21" s="20">
        <f t="shared" si="11"/>
        <v>10.25461111111111</v>
      </c>
      <c r="O21" s="18">
        <f t="shared" si="8"/>
        <v>334.81689789789766</v>
      </c>
      <c r="P21" s="18">
        <f t="shared" si="4"/>
        <v>8.941944444444175</v>
      </c>
    </row>
    <row r="22" spans="1:16" ht="15">
      <c r="A22" s="8" t="s">
        <v>5</v>
      </c>
      <c r="B22" s="8" t="s">
        <v>5</v>
      </c>
      <c r="C22" s="8" t="s">
        <v>5</v>
      </c>
      <c r="D22" s="8" t="s">
        <v>5</v>
      </c>
      <c r="E22" s="8" t="s">
        <v>5</v>
      </c>
      <c r="F22" s="8" t="s">
        <v>5</v>
      </c>
      <c r="G22" s="8" t="s">
        <v>5</v>
      </c>
      <c r="H22" s="8" t="s">
        <v>5</v>
      </c>
      <c r="I22" s="8" t="s">
        <v>5</v>
      </c>
      <c r="J22" s="8" t="s">
        <v>5</v>
      </c>
      <c r="K22" s="8" t="s">
        <v>5</v>
      </c>
      <c r="L22" s="8" t="s">
        <v>5</v>
      </c>
      <c r="M22" s="8" t="s">
        <v>5</v>
      </c>
      <c r="N22" s="8" t="s">
        <v>5</v>
      </c>
      <c r="O22" s="8" t="s">
        <v>5</v>
      </c>
      <c r="P22" s="8" t="s">
        <v>5</v>
      </c>
    </row>
    <row r="23" spans="5:15" ht="15">
      <c r="E23" s="9"/>
      <c r="F23" s="9"/>
      <c r="G23" s="9"/>
      <c r="H23" s="9"/>
      <c r="J23" s="9"/>
      <c r="M23" s="9"/>
      <c r="N23" s="9"/>
      <c r="O23" s="9"/>
    </row>
    <row r="24" ht="22.5">
      <c r="A24" s="2" t="s">
        <v>19</v>
      </c>
    </row>
    <row r="25" spans="1:6" ht="15">
      <c r="A25" s="3" t="s">
        <v>1</v>
      </c>
      <c r="B25" s="4">
        <v>8.7</v>
      </c>
      <c r="C25" s="1" t="s">
        <v>24</v>
      </c>
      <c r="E25" s="3" t="s">
        <v>28</v>
      </c>
      <c r="F25" s="5">
        <v>183</v>
      </c>
    </row>
    <row r="26" spans="1:6" ht="15">
      <c r="A26" s="3" t="s">
        <v>2</v>
      </c>
      <c r="B26" s="6">
        <v>0.06</v>
      </c>
      <c r="C26" s="3" t="s">
        <v>25</v>
      </c>
      <c r="D26" s="6">
        <f>B26/12</f>
        <v>0.005</v>
      </c>
      <c r="E26" s="3" t="s">
        <v>29</v>
      </c>
      <c r="F26" s="22">
        <v>0</v>
      </c>
    </row>
    <row r="27" spans="1:6" ht="15">
      <c r="A27" s="3" t="s">
        <v>3</v>
      </c>
      <c r="B27" s="6">
        <v>0.03125</v>
      </c>
      <c r="C27" s="3" t="s">
        <v>25</v>
      </c>
      <c r="D27" s="6">
        <f>B27/12</f>
        <v>0.0026041666666666665</v>
      </c>
      <c r="E27" s="1" t="s">
        <v>30</v>
      </c>
      <c r="F27" s="5">
        <v>192</v>
      </c>
    </row>
    <row r="28" spans="1:6" ht="15">
      <c r="A28" s="3" t="s">
        <v>4</v>
      </c>
      <c r="B28" s="6">
        <v>0.012</v>
      </c>
      <c r="C28" s="3" t="s">
        <v>25</v>
      </c>
      <c r="D28" s="6">
        <f>B28/12</f>
        <v>0.001</v>
      </c>
      <c r="E28" s="3" t="s">
        <v>31</v>
      </c>
      <c r="F28" s="7" t="s">
        <v>34</v>
      </c>
    </row>
    <row r="29" spans="1:16" ht="15">
      <c r="A29" s="8" t="s">
        <v>5</v>
      </c>
      <c r="B29" s="8" t="s">
        <v>5</v>
      </c>
      <c r="C29" s="8" t="s">
        <v>5</v>
      </c>
      <c r="D29" s="8" t="s">
        <v>5</v>
      </c>
      <c r="E29" s="8" t="s">
        <v>5</v>
      </c>
      <c r="F29" s="8" t="s">
        <v>5</v>
      </c>
      <c r="G29" s="8" t="s">
        <v>5</v>
      </c>
      <c r="H29" s="8" t="s">
        <v>5</v>
      </c>
      <c r="I29" s="8" t="s">
        <v>5</v>
      </c>
      <c r="J29" s="8" t="s">
        <v>5</v>
      </c>
      <c r="K29" s="8" t="s">
        <v>5</v>
      </c>
      <c r="L29" s="8" t="s">
        <v>5</v>
      </c>
      <c r="M29" s="8" t="s">
        <v>5</v>
      </c>
      <c r="N29" s="8" t="s">
        <v>5</v>
      </c>
      <c r="O29" s="8" t="s">
        <v>5</v>
      </c>
      <c r="P29" s="8" t="s">
        <v>5</v>
      </c>
    </row>
    <row r="30" spans="2:17" ht="15">
      <c r="B30" s="9" t="s">
        <v>21</v>
      </c>
      <c r="C30" s="10">
        <f>C7</f>
        <v>38209</v>
      </c>
      <c r="D30" s="9"/>
      <c r="F30" s="11" t="s">
        <v>35</v>
      </c>
      <c r="G30" s="14"/>
      <c r="H30" s="14"/>
      <c r="I30" s="14"/>
      <c r="J30" s="13" t="s">
        <v>43</v>
      </c>
      <c r="K30" s="14"/>
      <c r="L30" s="14"/>
      <c r="M30" s="14"/>
      <c r="N30" s="14"/>
      <c r="O30" s="14"/>
      <c r="P30" s="14"/>
      <c r="Q30" s="15"/>
    </row>
    <row r="31" spans="1:16" ht="15">
      <c r="A31" s="9" t="s">
        <v>6</v>
      </c>
      <c r="B31" s="9" t="s">
        <v>22</v>
      </c>
      <c r="C31" s="9" t="s">
        <v>21</v>
      </c>
      <c r="D31" s="9" t="s">
        <v>21</v>
      </c>
      <c r="E31" s="9" t="s">
        <v>32</v>
      </c>
      <c r="F31" s="16" t="s">
        <v>36</v>
      </c>
      <c r="G31" s="16" t="s">
        <v>38</v>
      </c>
      <c r="H31" s="16" t="s">
        <v>32</v>
      </c>
      <c r="I31" s="16" t="s">
        <v>41</v>
      </c>
      <c r="J31" s="17"/>
      <c r="K31" s="16" t="s">
        <v>45</v>
      </c>
      <c r="L31" s="16" t="s">
        <v>47</v>
      </c>
      <c r="M31" s="16" t="s">
        <v>44</v>
      </c>
      <c r="N31" s="16" t="s">
        <v>50</v>
      </c>
      <c r="O31" s="16" t="s">
        <v>32</v>
      </c>
      <c r="P31" s="16" t="s">
        <v>52</v>
      </c>
    </row>
    <row r="32" spans="1:16" ht="15">
      <c r="A32" s="9" t="s">
        <v>7</v>
      </c>
      <c r="B32" s="9" t="s">
        <v>7</v>
      </c>
      <c r="C32" s="9" t="s">
        <v>22</v>
      </c>
      <c r="D32" s="9" t="s">
        <v>27</v>
      </c>
      <c r="E32" s="9" t="s">
        <v>33</v>
      </c>
      <c r="F32" s="9" t="s">
        <v>37</v>
      </c>
      <c r="G32" s="9" t="s">
        <v>39</v>
      </c>
      <c r="H32" s="9" t="s">
        <v>40</v>
      </c>
      <c r="I32" s="9" t="s">
        <v>42</v>
      </c>
      <c r="J32" s="9" t="s">
        <v>44</v>
      </c>
      <c r="K32" s="9" t="s">
        <v>46</v>
      </c>
      <c r="L32" s="9" t="s">
        <v>48</v>
      </c>
      <c r="M32" s="9" t="s">
        <v>49</v>
      </c>
      <c r="N32" s="9" t="s">
        <v>51</v>
      </c>
      <c r="O32" s="9" t="s">
        <v>40</v>
      </c>
      <c r="P32" s="9" t="s">
        <v>53</v>
      </c>
    </row>
    <row r="33" spans="1:16" ht="15">
      <c r="A33" s="8" t="s">
        <v>5</v>
      </c>
      <c r="B33" s="8" t="s">
        <v>5</v>
      </c>
      <c r="C33" s="8" t="s">
        <v>5</v>
      </c>
      <c r="D33" s="8" t="s">
        <v>5</v>
      </c>
      <c r="E33" s="8" t="s">
        <v>5</v>
      </c>
      <c r="F33" s="8" t="s">
        <v>5</v>
      </c>
      <c r="G33" s="8" t="s">
        <v>5</v>
      </c>
      <c r="H33" s="8" t="s">
        <v>5</v>
      </c>
      <c r="I33" s="8" t="s">
        <v>5</v>
      </c>
      <c r="J33" s="8" t="s">
        <v>5</v>
      </c>
      <c r="K33" s="8" t="s">
        <v>5</v>
      </c>
      <c r="L33" s="8" t="s">
        <v>5</v>
      </c>
      <c r="M33" s="8" t="s">
        <v>5</v>
      </c>
      <c r="N33" s="8" t="s">
        <v>5</v>
      </c>
      <c r="O33" s="8" t="s">
        <v>5</v>
      </c>
      <c r="P33" s="8" t="s">
        <v>5</v>
      </c>
    </row>
    <row r="34" spans="1:16" ht="15">
      <c r="A34" s="9" t="s">
        <v>10</v>
      </c>
      <c r="B34" s="9" t="s">
        <v>12</v>
      </c>
      <c r="C34" s="18">
        <v>236</v>
      </c>
      <c r="D34" s="19">
        <v>-51.916666666666664</v>
      </c>
      <c r="E34" s="18">
        <f aca="true" t="shared" si="12" ref="E34:E42">C34+D34</f>
        <v>184.08333333333334</v>
      </c>
      <c r="F34" s="20">
        <f>$F$26</f>
        <v>0</v>
      </c>
      <c r="H34" s="18">
        <f aca="true" t="shared" si="13" ref="H34:H42">E34-G34+F34</f>
        <v>184.08333333333334</v>
      </c>
      <c r="I34" s="18">
        <f aca="true" t="shared" si="14" ref="I34:I42">H34-MAX($H$34:$H$42)</f>
        <v>-16.953366666666653</v>
      </c>
      <c r="J34" s="18">
        <f aca="true" t="shared" si="15" ref="J34:J42">$F$25</f>
        <v>183</v>
      </c>
      <c r="K34" s="18">
        <f>J34</f>
        <v>183</v>
      </c>
      <c r="L34" s="18">
        <f>F27</f>
        <v>192</v>
      </c>
      <c r="O34" s="18">
        <f>H34</f>
        <v>184.08333333333334</v>
      </c>
      <c r="P34" s="18">
        <f aca="true" t="shared" si="16" ref="P34:P42">O34-MAX($H$34:$H$42)</f>
        <v>-16.953366666666653</v>
      </c>
    </row>
    <row r="35" spans="1:16" ht="15">
      <c r="A35" s="9" t="s">
        <v>11</v>
      </c>
      <c r="B35" s="9" t="s">
        <v>12</v>
      </c>
      <c r="C35" s="18">
        <f>C34</f>
        <v>236</v>
      </c>
      <c r="D35" s="19">
        <v>-47.583333333333336</v>
      </c>
      <c r="E35" s="18">
        <f t="shared" si="12"/>
        <v>188.41666666666666</v>
      </c>
      <c r="F35" s="20">
        <f aca="true" t="shared" si="17" ref="F35:F42">F34+F$34*$D$26</f>
        <v>0</v>
      </c>
      <c r="G35" s="20">
        <f>$B$25+($D$26+$D$28)*E34</f>
        <v>9.804499999999999</v>
      </c>
      <c r="H35" s="18">
        <f t="shared" si="13"/>
        <v>178.61216666666667</v>
      </c>
      <c r="I35" s="18">
        <f t="shared" si="14"/>
        <v>-22.42453333333333</v>
      </c>
      <c r="J35" s="18">
        <f t="shared" si="15"/>
        <v>183</v>
      </c>
      <c r="K35" s="18">
        <f aca="true" t="shared" si="18" ref="K35:K42">K34+K$34*$D$27</f>
        <v>183.4765625</v>
      </c>
      <c r="L35" s="18">
        <f aca="true" t="shared" si="19" ref="L35:L42">L34+(E35-E34)</f>
        <v>196.33333333333331</v>
      </c>
      <c r="M35" s="18">
        <f aca="true" t="shared" si="20" ref="M35:M42">MIN(K35:L35)</f>
        <v>183.4765625</v>
      </c>
      <c r="N35" s="20">
        <f>$B$25+($D$28)*E34</f>
        <v>8.884083333333333</v>
      </c>
      <c r="O35" s="18">
        <f aca="true" t="shared" si="21" ref="O35:O42">J35+E35-M35-N35</f>
        <v>179.0560208333333</v>
      </c>
      <c r="P35" s="18">
        <f t="shared" si="16"/>
        <v>-21.980679166666704</v>
      </c>
    </row>
    <row r="36" spans="1:16" ht="15">
      <c r="A36" s="9" t="s">
        <v>12</v>
      </c>
      <c r="B36" s="9" t="s">
        <v>15</v>
      </c>
      <c r="C36" s="18">
        <v>244</v>
      </c>
      <c r="D36" s="19">
        <v>-43.44444444444445</v>
      </c>
      <c r="E36" s="18">
        <f t="shared" si="12"/>
        <v>200.55555555555554</v>
      </c>
      <c r="F36" s="20">
        <f t="shared" si="17"/>
        <v>0</v>
      </c>
      <c r="G36" s="20">
        <f aca="true" t="shared" si="22" ref="G36:G42">G35+($D$26+$D$28)*E35</f>
        <v>10.934999999999999</v>
      </c>
      <c r="H36" s="18">
        <f t="shared" si="13"/>
        <v>189.62055555555554</v>
      </c>
      <c r="I36" s="18">
        <f t="shared" si="14"/>
        <v>-11.416144444444456</v>
      </c>
      <c r="J36" s="18">
        <f t="shared" si="15"/>
        <v>183</v>
      </c>
      <c r="K36" s="18">
        <f t="shared" si="18"/>
        <v>183.953125</v>
      </c>
      <c r="L36" s="18">
        <f t="shared" si="19"/>
        <v>208.4722222222222</v>
      </c>
      <c r="M36" s="18">
        <f t="shared" si="20"/>
        <v>183.953125</v>
      </c>
      <c r="N36" s="20">
        <f aca="true" t="shared" si="23" ref="N36:N42">N35+($D$28)*E35</f>
        <v>9.0725</v>
      </c>
      <c r="O36" s="18">
        <f t="shared" si="21"/>
        <v>190.52993055555555</v>
      </c>
      <c r="P36" s="18">
        <f t="shared" si="16"/>
        <v>-10.506769444444444</v>
      </c>
    </row>
    <row r="37" spans="1:16" ht="15">
      <c r="A37" s="9" t="s">
        <v>13</v>
      </c>
      <c r="B37" s="9" t="s">
        <v>15</v>
      </c>
      <c r="C37" s="18">
        <f>C36</f>
        <v>244</v>
      </c>
      <c r="D37" s="19">
        <v>-49.96666666666667</v>
      </c>
      <c r="E37" s="18">
        <f t="shared" si="12"/>
        <v>194.03333333333333</v>
      </c>
      <c r="F37" s="20">
        <f t="shared" si="17"/>
        <v>0</v>
      </c>
      <c r="G37" s="20">
        <f t="shared" si="22"/>
        <v>12.138333333333332</v>
      </c>
      <c r="H37" s="18">
        <f t="shared" si="13"/>
        <v>181.895</v>
      </c>
      <c r="I37" s="18">
        <f t="shared" si="14"/>
        <v>-19.141699999999986</v>
      </c>
      <c r="J37" s="18">
        <f t="shared" si="15"/>
        <v>183</v>
      </c>
      <c r="K37" s="18">
        <f t="shared" si="18"/>
        <v>184.4296875</v>
      </c>
      <c r="L37" s="18">
        <f t="shared" si="19"/>
        <v>201.95</v>
      </c>
      <c r="M37" s="18">
        <f t="shared" si="20"/>
        <v>184.4296875</v>
      </c>
      <c r="N37" s="20">
        <f t="shared" si="23"/>
        <v>9.273055555555555</v>
      </c>
      <c r="O37" s="18">
        <f t="shared" si="21"/>
        <v>183.33059027777776</v>
      </c>
      <c r="P37" s="18">
        <f t="shared" si="16"/>
        <v>-17.706109722222237</v>
      </c>
    </row>
    <row r="38" spans="1:16" ht="15">
      <c r="A38" s="9" t="s">
        <v>14</v>
      </c>
      <c r="B38" s="9" t="s">
        <v>15</v>
      </c>
      <c r="C38" s="18">
        <f>C37</f>
        <v>244</v>
      </c>
      <c r="D38" s="19">
        <v>-47.916666666666664</v>
      </c>
      <c r="E38" s="18">
        <f t="shared" si="12"/>
        <v>196.08333333333334</v>
      </c>
      <c r="F38" s="20">
        <f t="shared" si="17"/>
        <v>0</v>
      </c>
      <c r="G38" s="20">
        <f t="shared" si="22"/>
        <v>13.302533333333333</v>
      </c>
      <c r="H38" s="21">
        <f t="shared" si="13"/>
        <v>182.7808</v>
      </c>
      <c r="I38" s="18">
        <f t="shared" si="14"/>
        <v>-18.255899999999997</v>
      </c>
      <c r="J38" s="18">
        <f t="shared" si="15"/>
        <v>183</v>
      </c>
      <c r="K38" s="18">
        <f t="shared" si="18"/>
        <v>184.90625</v>
      </c>
      <c r="L38" s="18">
        <f t="shared" si="19"/>
        <v>204</v>
      </c>
      <c r="M38" s="18">
        <f t="shared" si="20"/>
        <v>184.90625</v>
      </c>
      <c r="N38" s="20">
        <f t="shared" si="23"/>
        <v>9.467088888888888</v>
      </c>
      <c r="O38" s="18">
        <f t="shared" si="21"/>
        <v>184.70999444444448</v>
      </c>
      <c r="P38" s="18">
        <f t="shared" si="16"/>
        <v>-16.32670555555552</v>
      </c>
    </row>
    <row r="39" spans="1:16" ht="15">
      <c r="A39" s="9" t="s">
        <v>15</v>
      </c>
      <c r="B39" s="9" t="s">
        <v>17</v>
      </c>
      <c r="C39" s="18">
        <v>250</v>
      </c>
      <c r="D39" s="19">
        <v>-49.62222222222223</v>
      </c>
      <c r="E39" s="18">
        <f t="shared" si="12"/>
        <v>200.37777777777777</v>
      </c>
      <c r="F39" s="20">
        <f t="shared" si="17"/>
        <v>0</v>
      </c>
      <c r="G39" s="20">
        <f t="shared" si="22"/>
        <v>14.479033333333334</v>
      </c>
      <c r="H39" s="18">
        <f t="shared" si="13"/>
        <v>185.89874444444445</v>
      </c>
      <c r="I39" s="18">
        <f t="shared" si="14"/>
        <v>-15.13795555555555</v>
      </c>
      <c r="J39" s="18">
        <f t="shared" si="15"/>
        <v>183</v>
      </c>
      <c r="K39" s="18">
        <f t="shared" si="18"/>
        <v>185.3828125</v>
      </c>
      <c r="L39" s="18">
        <f t="shared" si="19"/>
        <v>208.29444444444442</v>
      </c>
      <c r="M39" s="18">
        <f t="shared" si="20"/>
        <v>185.3828125</v>
      </c>
      <c r="N39" s="20">
        <f t="shared" si="23"/>
        <v>9.663172222222222</v>
      </c>
      <c r="O39" s="18">
        <f t="shared" si="21"/>
        <v>188.33179305555552</v>
      </c>
      <c r="P39" s="18">
        <f t="shared" si="16"/>
        <v>-12.704906944444474</v>
      </c>
    </row>
    <row r="40" spans="1:16" ht="15">
      <c r="A40" s="9" t="s">
        <v>16</v>
      </c>
      <c r="B40" s="9" t="s">
        <v>17</v>
      </c>
      <c r="C40" s="18">
        <f>C39</f>
        <v>250</v>
      </c>
      <c r="D40" s="19">
        <v>-42.7</v>
      </c>
      <c r="E40" s="18">
        <f t="shared" si="12"/>
        <v>207.3</v>
      </c>
      <c r="F40" s="20">
        <f t="shared" si="17"/>
        <v>0</v>
      </c>
      <c r="G40" s="20">
        <f t="shared" si="22"/>
        <v>15.6813</v>
      </c>
      <c r="H40" s="18">
        <f t="shared" si="13"/>
        <v>191.61870000000002</v>
      </c>
      <c r="I40" s="18">
        <f t="shared" si="14"/>
        <v>-9.417999999999978</v>
      </c>
      <c r="J40" s="18">
        <f t="shared" si="15"/>
        <v>183</v>
      </c>
      <c r="K40" s="18">
        <f t="shared" si="18"/>
        <v>185.859375</v>
      </c>
      <c r="L40" s="18">
        <f t="shared" si="19"/>
        <v>215.21666666666667</v>
      </c>
      <c r="M40" s="18">
        <f t="shared" si="20"/>
        <v>185.859375</v>
      </c>
      <c r="N40" s="20">
        <f t="shared" si="23"/>
        <v>9.86355</v>
      </c>
      <c r="O40" s="18">
        <f t="shared" si="21"/>
        <v>194.577075</v>
      </c>
      <c r="P40" s="18">
        <f t="shared" si="16"/>
        <v>-6.459624999999988</v>
      </c>
    </row>
    <row r="41" spans="1:16" ht="15">
      <c r="A41" s="9" t="s">
        <v>17</v>
      </c>
      <c r="B41" s="9" t="s">
        <v>23</v>
      </c>
      <c r="C41" s="18">
        <v>255</v>
      </c>
      <c r="D41" s="19">
        <v>-40.3</v>
      </c>
      <c r="E41" s="18">
        <f t="shared" si="12"/>
        <v>214.7</v>
      </c>
      <c r="F41" s="20">
        <f t="shared" si="17"/>
        <v>0</v>
      </c>
      <c r="G41" s="20">
        <f t="shared" si="22"/>
        <v>16.9251</v>
      </c>
      <c r="H41" s="18">
        <f t="shared" si="13"/>
        <v>197.7749</v>
      </c>
      <c r="I41" s="18">
        <f t="shared" si="14"/>
        <v>-3.261799999999994</v>
      </c>
      <c r="J41" s="18">
        <f t="shared" si="15"/>
        <v>183</v>
      </c>
      <c r="K41" s="18">
        <f t="shared" si="18"/>
        <v>186.3359375</v>
      </c>
      <c r="L41" s="18">
        <f t="shared" si="19"/>
        <v>222.61666666666665</v>
      </c>
      <c r="M41" s="18">
        <f t="shared" si="20"/>
        <v>186.3359375</v>
      </c>
      <c r="N41" s="20">
        <f t="shared" si="23"/>
        <v>10.07085</v>
      </c>
      <c r="O41" s="18">
        <f t="shared" si="21"/>
        <v>201.29321249999998</v>
      </c>
      <c r="P41" s="18">
        <f t="shared" si="16"/>
        <v>0.25651249999998527</v>
      </c>
    </row>
    <row r="42" spans="1:16" ht="15">
      <c r="A42" s="9" t="s">
        <v>18</v>
      </c>
      <c r="B42" s="9" t="s">
        <v>23</v>
      </c>
      <c r="C42" s="18">
        <f>C41</f>
        <v>255</v>
      </c>
      <c r="D42" s="19">
        <v>-35.75</v>
      </c>
      <c r="E42" s="18">
        <f t="shared" si="12"/>
        <v>219.25</v>
      </c>
      <c r="F42" s="20">
        <f t="shared" si="17"/>
        <v>0</v>
      </c>
      <c r="G42" s="20">
        <f t="shared" si="22"/>
        <v>18.2133</v>
      </c>
      <c r="H42" s="23">
        <f t="shared" si="13"/>
        <v>201.0367</v>
      </c>
      <c r="I42" s="18">
        <f t="shared" si="14"/>
        <v>0</v>
      </c>
      <c r="J42" s="18">
        <f t="shared" si="15"/>
        <v>183</v>
      </c>
      <c r="K42" s="18">
        <f t="shared" si="18"/>
        <v>186.8125</v>
      </c>
      <c r="L42" s="18">
        <f t="shared" si="19"/>
        <v>227.16666666666666</v>
      </c>
      <c r="M42" s="18">
        <f t="shared" si="20"/>
        <v>186.8125</v>
      </c>
      <c r="N42" s="20">
        <f t="shared" si="23"/>
        <v>10.28555</v>
      </c>
      <c r="O42" s="18">
        <f t="shared" si="21"/>
        <v>205.15195</v>
      </c>
      <c r="P42" s="18">
        <f t="shared" si="16"/>
        <v>4.115250000000003</v>
      </c>
    </row>
    <row r="43" spans="1:16" ht="15">
      <c r="A43" s="8" t="s">
        <v>5</v>
      </c>
      <c r="B43" s="8" t="s">
        <v>5</v>
      </c>
      <c r="C43" s="8" t="s">
        <v>5</v>
      </c>
      <c r="D43" s="8" t="s">
        <v>5</v>
      </c>
      <c r="E43" s="8" t="s">
        <v>5</v>
      </c>
      <c r="F43" s="8" t="s">
        <v>5</v>
      </c>
      <c r="G43" s="8" t="s">
        <v>5</v>
      </c>
      <c r="H43" s="8" t="s">
        <v>5</v>
      </c>
      <c r="I43" s="8" t="s">
        <v>5</v>
      </c>
      <c r="J43" s="8" t="s">
        <v>5</v>
      </c>
      <c r="K43" s="8" t="s">
        <v>5</v>
      </c>
      <c r="L43" s="8" t="s">
        <v>5</v>
      </c>
      <c r="M43" s="8" t="s">
        <v>5</v>
      </c>
      <c r="N43" s="8" t="s">
        <v>5</v>
      </c>
      <c r="O43" s="8" t="s">
        <v>5</v>
      </c>
      <c r="P43" s="8" t="s">
        <v>5</v>
      </c>
    </row>
    <row r="44" spans="5:15" ht="15">
      <c r="E44" s="9"/>
      <c r="F44" s="9"/>
      <c r="G44" s="9"/>
      <c r="H44" s="9"/>
      <c r="J44" s="9"/>
      <c r="M44" s="9"/>
      <c r="N44" s="9"/>
      <c r="O44" s="9"/>
    </row>
    <row r="45" ht="22.5">
      <c r="A45" s="2" t="s">
        <v>20</v>
      </c>
    </row>
    <row r="46" spans="1:6" ht="15">
      <c r="A46" s="3" t="s">
        <v>1</v>
      </c>
      <c r="B46" s="4">
        <v>12.9</v>
      </c>
      <c r="C46" s="1" t="s">
        <v>26</v>
      </c>
      <c r="E46" s="3" t="s">
        <v>28</v>
      </c>
      <c r="F46" s="5">
        <v>471</v>
      </c>
    </row>
    <row r="47" spans="1:6" ht="15">
      <c r="A47" s="3" t="s">
        <v>2</v>
      </c>
      <c r="B47" s="6">
        <v>0.06</v>
      </c>
      <c r="C47" s="3" t="s">
        <v>25</v>
      </c>
      <c r="D47" s="6">
        <f>B47/12</f>
        <v>0.005</v>
      </c>
      <c r="E47" s="3" t="s">
        <v>29</v>
      </c>
      <c r="F47" s="22">
        <v>0</v>
      </c>
    </row>
    <row r="48" spans="1:6" ht="15">
      <c r="A48" s="3" t="s">
        <v>3</v>
      </c>
      <c r="B48" s="6">
        <v>0.03125</v>
      </c>
      <c r="C48" s="3" t="s">
        <v>25</v>
      </c>
      <c r="D48" s="6">
        <f>B48/12</f>
        <v>0.0026041666666666665</v>
      </c>
      <c r="E48" s="1" t="s">
        <v>30</v>
      </c>
      <c r="F48" s="5">
        <v>553</v>
      </c>
    </row>
    <row r="49" spans="1:6" ht="15">
      <c r="A49" s="3" t="s">
        <v>4</v>
      </c>
      <c r="B49" s="6">
        <f>0.0005*12</f>
        <v>0.006</v>
      </c>
      <c r="C49" s="3" t="s">
        <v>25</v>
      </c>
      <c r="D49" s="6">
        <f>B49/12</f>
        <v>0.0005</v>
      </c>
      <c r="E49" s="3" t="s">
        <v>31</v>
      </c>
      <c r="F49" s="7" t="s">
        <v>34</v>
      </c>
    </row>
    <row r="50" spans="1:16" ht="15">
      <c r="A50" s="8" t="s">
        <v>5</v>
      </c>
      <c r="B50" s="8" t="s">
        <v>5</v>
      </c>
      <c r="C50" s="8" t="s">
        <v>5</v>
      </c>
      <c r="D50" s="8" t="s">
        <v>5</v>
      </c>
      <c r="E50" s="8" t="s">
        <v>5</v>
      </c>
      <c r="F50" s="8" t="s">
        <v>5</v>
      </c>
      <c r="G50" s="8" t="s">
        <v>5</v>
      </c>
      <c r="H50" s="8" t="s">
        <v>5</v>
      </c>
      <c r="I50" s="8" t="s">
        <v>5</v>
      </c>
      <c r="J50" s="8" t="s">
        <v>5</v>
      </c>
      <c r="K50" s="8" t="s">
        <v>5</v>
      </c>
      <c r="L50" s="8" t="s">
        <v>5</v>
      </c>
      <c r="M50" s="8" t="s">
        <v>5</v>
      </c>
      <c r="N50" s="8" t="s">
        <v>5</v>
      </c>
      <c r="O50" s="8" t="s">
        <v>5</v>
      </c>
      <c r="P50" s="8" t="s">
        <v>5</v>
      </c>
    </row>
    <row r="51" spans="2:17" ht="15">
      <c r="B51" s="9" t="s">
        <v>21</v>
      </c>
      <c r="C51" s="10">
        <f>C7</f>
        <v>38209</v>
      </c>
      <c r="D51" s="9"/>
      <c r="F51" s="13" t="s">
        <v>35</v>
      </c>
      <c r="G51" s="14"/>
      <c r="H51" s="14"/>
      <c r="I51" s="14"/>
      <c r="J51" s="13" t="s">
        <v>43</v>
      </c>
      <c r="K51" s="14"/>
      <c r="L51" s="14"/>
      <c r="M51" s="14"/>
      <c r="N51" s="14"/>
      <c r="O51" s="14"/>
      <c r="P51" s="14"/>
      <c r="Q51" s="15"/>
    </row>
    <row r="52" spans="1:16" ht="15">
      <c r="A52" s="9" t="s">
        <v>6</v>
      </c>
      <c r="B52" s="9" t="s">
        <v>22</v>
      </c>
      <c r="C52" s="9" t="s">
        <v>21</v>
      </c>
      <c r="D52" s="9" t="s">
        <v>21</v>
      </c>
      <c r="E52" s="9" t="s">
        <v>32</v>
      </c>
      <c r="F52" s="16" t="s">
        <v>36</v>
      </c>
      <c r="G52" s="16" t="s">
        <v>38</v>
      </c>
      <c r="H52" s="16" t="s">
        <v>32</v>
      </c>
      <c r="I52" s="16" t="s">
        <v>41</v>
      </c>
      <c r="J52" s="17"/>
      <c r="K52" s="16" t="s">
        <v>45</v>
      </c>
      <c r="L52" s="16" t="s">
        <v>47</v>
      </c>
      <c r="M52" s="16" t="s">
        <v>44</v>
      </c>
      <c r="N52" s="16" t="s">
        <v>50</v>
      </c>
      <c r="O52" s="16" t="s">
        <v>32</v>
      </c>
      <c r="P52" s="16" t="s">
        <v>52</v>
      </c>
    </row>
    <row r="53" spans="1:16" ht="15">
      <c r="A53" s="9" t="s">
        <v>7</v>
      </c>
      <c r="B53" s="9" t="s">
        <v>7</v>
      </c>
      <c r="C53" s="9" t="s">
        <v>22</v>
      </c>
      <c r="D53" s="9" t="s">
        <v>27</v>
      </c>
      <c r="E53" s="9" t="s">
        <v>33</v>
      </c>
      <c r="F53" s="9" t="s">
        <v>37</v>
      </c>
      <c r="G53" s="9" t="s">
        <v>39</v>
      </c>
      <c r="H53" s="9" t="s">
        <v>40</v>
      </c>
      <c r="I53" s="9" t="s">
        <v>42</v>
      </c>
      <c r="J53" s="9" t="s">
        <v>44</v>
      </c>
      <c r="K53" s="9" t="s">
        <v>46</v>
      </c>
      <c r="L53" s="9" t="s">
        <v>48</v>
      </c>
      <c r="M53" s="9" t="s">
        <v>49</v>
      </c>
      <c r="N53" s="9" t="s">
        <v>51</v>
      </c>
      <c r="O53" s="9" t="s">
        <v>40</v>
      </c>
      <c r="P53" s="9" t="s">
        <v>53</v>
      </c>
    </row>
    <row r="54" spans="1:16" ht="15">
      <c r="A54" s="8" t="s">
        <v>5</v>
      </c>
      <c r="B54" s="8" t="s">
        <v>5</v>
      </c>
      <c r="C54" s="8" t="s">
        <v>5</v>
      </c>
      <c r="D54" s="8" t="s">
        <v>5</v>
      </c>
      <c r="E54" s="8" t="s">
        <v>5</v>
      </c>
      <c r="F54" s="8" t="s">
        <v>5</v>
      </c>
      <c r="G54" s="8" t="s">
        <v>5</v>
      </c>
      <c r="H54" s="8" t="s">
        <v>5</v>
      </c>
      <c r="I54" s="8" t="s">
        <v>5</v>
      </c>
      <c r="J54" s="8" t="s">
        <v>5</v>
      </c>
      <c r="K54" s="8" t="s">
        <v>5</v>
      </c>
      <c r="L54" s="8" t="s">
        <v>5</v>
      </c>
      <c r="M54" s="8" t="s">
        <v>5</v>
      </c>
      <c r="N54" s="8" t="s">
        <v>5</v>
      </c>
      <c r="O54" s="8" t="s">
        <v>5</v>
      </c>
      <c r="P54" s="8" t="s">
        <v>5</v>
      </c>
    </row>
    <row r="55" spans="1:16" ht="15">
      <c r="A55" s="9" t="s">
        <v>10</v>
      </c>
      <c r="B55" s="9" t="s">
        <v>11</v>
      </c>
      <c r="C55" s="18">
        <v>563</v>
      </c>
      <c r="D55" s="19">
        <v>-63.15</v>
      </c>
      <c r="E55" s="18">
        <f aca="true" t="shared" si="24" ref="E55:E63">C55+D55</f>
        <v>499.85</v>
      </c>
      <c r="F55" s="20">
        <f>$F$47</f>
        <v>0</v>
      </c>
      <c r="G55" s="20"/>
      <c r="H55" s="21">
        <f aca="true" t="shared" si="25" ref="H55:H63">E55-G55+F55</f>
        <v>499.85</v>
      </c>
      <c r="I55" s="18">
        <f aca="true" t="shared" si="26" ref="I55:I63">H55-MAX($H$55:$H$63)</f>
        <v>0</v>
      </c>
      <c r="J55" s="18">
        <f aca="true" t="shared" si="27" ref="J55:J63">$F$46</f>
        <v>471</v>
      </c>
      <c r="K55" s="18">
        <f>J55</f>
        <v>471</v>
      </c>
      <c r="L55" s="18">
        <f>F48</f>
        <v>553</v>
      </c>
      <c r="M55" s="18"/>
      <c r="N55" s="20"/>
      <c r="O55" s="18">
        <f>H55</f>
        <v>499.85</v>
      </c>
      <c r="P55" s="18">
        <f aca="true" t="shared" si="28" ref="P55:P63">O55-MAX($H$55:$H$63)</f>
        <v>0</v>
      </c>
    </row>
    <row r="56" spans="1:16" ht="15">
      <c r="A56" s="9" t="s">
        <v>11</v>
      </c>
      <c r="B56" s="9" t="s">
        <v>13</v>
      </c>
      <c r="C56" s="18">
        <v>570</v>
      </c>
      <c r="D56" s="19">
        <v>-61.5</v>
      </c>
      <c r="E56" s="18">
        <f t="shared" si="24"/>
        <v>508.5</v>
      </c>
      <c r="F56" s="20">
        <f aca="true" t="shared" si="29" ref="F56:F63">F55+F$55*$D$47</f>
        <v>0</v>
      </c>
      <c r="G56" s="20">
        <f>$B$46+($D$47+$D$49)*E55</f>
        <v>15.649175</v>
      </c>
      <c r="H56" s="18">
        <f t="shared" si="25"/>
        <v>492.850825</v>
      </c>
      <c r="I56" s="18">
        <f t="shared" si="26"/>
        <v>-6.999175000000037</v>
      </c>
      <c r="J56" s="18">
        <f t="shared" si="27"/>
        <v>471</v>
      </c>
      <c r="K56" s="18">
        <f aca="true" t="shared" si="30" ref="K56:K63">K55+K$55*$D$48</f>
        <v>472.2265625</v>
      </c>
      <c r="L56" s="18">
        <f aca="true" t="shared" si="31" ref="L56:L63">L55+(E56-E55)</f>
        <v>561.65</v>
      </c>
      <c r="M56" s="18">
        <f aca="true" t="shared" si="32" ref="M56:M63">MIN(K56:L56)</f>
        <v>472.2265625</v>
      </c>
      <c r="N56" s="20">
        <f>$B$46+($D$49)*E55</f>
        <v>13.149925</v>
      </c>
      <c r="O56" s="18">
        <f aca="true" t="shared" si="33" ref="O56:O63">J56+E56-M56-N56</f>
        <v>494.1235125</v>
      </c>
      <c r="P56" s="18">
        <f t="shared" si="28"/>
        <v>-5.726487500000019</v>
      </c>
    </row>
    <row r="57" spans="1:16" ht="15">
      <c r="A57" s="9" t="s">
        <v>12</v>
      </c>
      <c r="B57" s="9" t="s">
        <v>13</v>
      </c>
      <c r="C57" s="18">
        <f>C56</f>
        <v>570</v>
      </c>
      <c r="D57" s="19">
        <v>-52.055555555555564</v>
      </c>
      <c r="E57" s="18">
        <f t="shared" si="24"/>
        <v>517.9444444444445</v>
      </c>
      <c r="F57" s="20">
        <f t="shared" si="29"/>
        <v>0</v>
      </c>
      <c r="G57" s="20">
        <f aca="true" t="shared" si="34" ref="G57:G63">G56+($D$47+$D$49)*E56</f>
        <v>18.445925</v>
      </c>
      <c r="H57" s="18">
        <f t="shared" si="25"/>
        <v>499.49851944444447</v>
      </c>
      <c r="I57" s="18">
        <f t="shared" si="26"/>
        <v>-0.351480555555554</v>
      </c>
      <c r="J57" s="18">
        <f t="shared" si="27"/>
        <v>471</v>
      </c>
      <c r="K57" s="18">
        <f t="shared" si="30"/>
        <v>473.453125</v>
      </c>
      <c r="L57" s="18">
        <f t="shared" si="31"/>
        <v>571.0944444444444</v>
      </c>
      <c r="M57" s="18">
        <f t="shared" si="32"/>
        <v>473.453125</v>
      </c>
      <c r="N57" s="20">
        <f aca="true" t="shared" si="35" ref="N57:N63">N56+($D$49)*E56</f>
        <v>13.404175</v>
      </c>
      <c r="O57" s="18">
        <f t="shared" si="33"/>
        <v>502.08714444444445</v>
      </c>
      <c r="P57" s="18">
        <f t="shared" si="28"/>
        <v>2.237144444444425</v>
      </c>
    </row>
    <row r="58" spans="1:16" ht="15">
      <c r="A58" s="9" t="s">
        <v>13</v>
      </c>
      <c r="B58" s="9" t="s">
        <v>15</v>
      </c>
      <c r="C58" s="18">
        <v>576</v>
      </c>
      <c r="D58" s="19">
        <v>-56.3</v>
      </c>
      <c r="E58" s="18">
        <f t="shared" si="24"/>
        <v>519.7</v>
      </c>
      <c r="F58" s="20">
        <f t="shared" si="29"/>
        <v>0</v>
      </c>
      <c r="G58" s="20">
        <f t="shared" si="34"/>
        <v>21.294619444444443</v>
      </c>
      <c r="H58" s="21">
        <f t="shared" si="25"/>
        <v>498.4053805555556</v>
      </c>
      <c r="I58" s="18">
        <f t="shared" si="26"/>
        <v>-1.4446194444444131</v>
      </c>
      <c r="J58" s="18">
        <f t="shared" si="27"/>
        <v>471</v>
      </c>
      <c r="K58" s="18">
        <f t="shared" si="30"/>
        <v>474.6796875</v>
      </c>
      <c r="L58" s="18">
        <f t="shared" si="31"/>
        <v>572.85</v>
      </c>
      <c r="M58" s="18">
        <f t="shared" si="32"/>
        <v>474.6796875</v>
      </c>
      <c r="N58" s="20">
        <f t="shared" si="35"/>
        <v>13.663147222222223</v>
      </c>
      <c r="O58" s="18">
        <f t="shared" si="33"/>
        <v>502.3571652777778</v>
      </c>
      <c r="P58" s="18">
        <f t="shared" si="28"/>
        <v>2.5071652777778013</v>
      </c>
    </row>
    <row r="59" spans="1:16" ht="15">
      <c r="A59" s="9" t="s">
        <v>14</v>
      </c>
      <c r="B59" s="9" t="s">
        <v>15</v>
      </c>
      <c r="C59" s="18">
        <f>C58</f>
        <v>576</v>
      </c>
      <c r="D59" s="19">
        <v>-55.75</v>
      </c>
      <c r="E59" s="18">
        <f t="shared" si="24"/>
        <v>520.25</v>
      </c>
      <c r="F59" s="20">
        <f t="shared" si="29"/>
        <v>0</v>
      </c>
      <c r="G59" s="20">
        <f t="shared" si="34"/>
        <v>24.152969444444444</v>
      </c>
      <c r="H59" s="18">
        <f t="shared" si="25"/>
        <v>496.09703055555553</v>
      </c>
      <c r="I59" s="18">
        <f t="shared" si="26"/>
        <v>-3.7529694444444885</v>
      </c>
      <c r="J59" s="18">
        <f t="shared" si="27"/>
        <v>471</v>
      </c>
      <c r="K59" s="18">
        <f t="shared" si="30"/>
        <v>475.90625</v>
      </c>
      <c r="L59" s="18">
        <f t="shared" si="31"/>
        <v>573.4</v>
      </c>
      <c r="M59" s="18">
        <f t="shared" si="32"/>
        <v>475.90625</v>
      </c>
      <c r="N59" s="20">
        <f t="shared" si="35"/>
        <v>13.922997222222223</v>
      </c>
      <c r="O59" s="18">
        <f t="shared" si="33"/>
        <v>501.42075277777775</v>
      </c>
      <c r="P59" s="18">
        <f t="shared" si="28"/>
        <v>1.5707527777777273</v>
      </c>
    </row>
    <row r="60" spans="1:16" ht="15">
      <c r="A60" s="9" t="s">
        <v>15</v>
      </c>
      <c r="B60" s="9" t="s">
        <v>17</v>
      </c>
      <c r="C60" s="18">
        <v>583</v>
      </c>
      <c r="D60" s="19">
        <v>-61.38333333333333</v>
      </c>
      <c r="E60" s="18">
        <f t="shared" si="24"/>
        <v>521.6166666666667</v>
      </c>
      <c r="F60" s="20">
        <f t="shared" si="29"/>
        <v>0</v>
      </c>
      <c r="G60" s="20">
        <f t="shared" si="34"/>
        <v>27.014344444444443</v>
      </c>
      <c r="H60" s="18">
        <f t="shared" si="25"/>
        <v>494.60232222222226</v>
      </c>
      <c r="I60" s="18">
        <f t="shared" si="26"/>
        <v>-5.247677777777767</v>
      </c>
      <c r="J60" s="18">
        <f t="shared" si="27"/>
        <v>471</v>
      </c>
      <c r="K60" s="18">
        <f t="shared" si="30"/>
        <v>477.1328125</v>
      </c>
      <c r="L60" s="18">
        <f t="shared" si="31"/>
        <v>574.7666666666667</v>
      </c>
      <c r="M60" s="18">
        <f t="shared" si="32"/>
        <v>477.1328125</v>
      </c>
      <c r="N60" s="20">
        <f t="shared" si="35"/>
        <v>14.183122222222224</v>
      </c>
      <c r="O60" s="18">
        <f t="shared" si="33"/>
        <v>501.30073194444446</v>
      </c>
      <c r="P60" s="18">
        <f t="shared" si="28"/>
        <v>1.450731944444442</v>
      </c>
    </row>
    <row r="61" spans="1:16" ht="15">
      <c r="A61" s="9" t="s">
        <v>16</v>
      </c>
      <c r="B61" s="9" t="s">
        <v>17</v>
      </c>
      <c r="C61" s="18">
        <f>C60</f>
        <v>583</v>
      </c>
      <c r="D61" s="19">
        <v>-59.25</v>
      </c>
      <c r="E61" s="18">
        <f t="shared" si="24"/>
        <v>523.75</v>
      </c>
      <c r="F61" s="20">
        <f t="shared" si="29"/>
        <v>0</v>
      </c>
      <c r="G61" s="20">
        <f t="shared" si="34"/>
        <v>29.88323611111111</v>
      </c>
      <c r="H61" s="18">
        <f t="shared" si="25"/>
        <v>493.8667638888889</v>
      </c>
      <c r="I61" s="18">
        <f t="shared" si="26"/>
        <v>-5.983236111111125</v>
      </c>
      <c r="J61" s="18">
        <f t="shared" si="27"/>
        <v>471</v>
      </c>
      <c r="K61" s="18">
        <f t="shared" si="30"/>
        <v>478.359375</v>
      </c>
      <c r="L61" s="18">
        <f t="shared" si="31"/>
        <v>576.9</v>
      </c>
      <c r="M61" s="18">
        <f t="shared" si="32"/>
        <v>478.359375</v>
      </c>
      <c r="N61" s="20">
        <f t="shared" si="35"/>
        <v>14.443930555555557</v>
      </c>
      <c r="O61" s="18">
        <f t="shared" si="33"/>
        <v>501.94669444444446</v>
      </c>
      <c r="P61" s="18">
        <f t="shared" si="28"/>
        <v>2.096694444444438</v>
      </c>
    </row>
    <row r="62" spans="1:16" ht="15">
      <c r="A62" s="9" t="s">
        <v>17</v>
      </c>
      <c r="B62" s="9" t="s">
        <v>23</v>
      </c>
      <c r="C62" s="18">
        <v>588</v>
      </c>
      <c r="D62" s="19">
        <v>-58.05</v>
      </c>
      <c r="E62" s="18">
        <f t="shared" si="24"/>
        <v>529.95</v>
      </c>
      <c r="F62" s="20">
        <f t="shared" si="29"/>
        <v>0</v>
      </c>
      <c r="G62" s="20">
        <f t="shared" si="34"/>
        <v>32.76386111111111</v>
      </c>
      <c r="H62" s="18">
        <f t="shared" si="25"/>
        <v>497.18613888888893</v>
      </c>
      <c r="I62" s="18">
        <f t="shared" si="26"/>
        <v>-2.663861111111089</v>
      </c>
      <c r="J62" s="18">
        <f t="shared" si="27"/>
        <v>471</v>
      </c>
      <c r="K62" s="18">
        <f t="shared" si="30"/>
        <v>479.5859375</v>
      </c>
      <c r="L62" s="18">
        <f t="shared" si="31"/>
        <v>583.1</v>
      </c>
      <c r="M62" s="18">
        <f t="shared" si="32"/>
        <v>479.5859375</v>
      </c>
      <c r="N62" s="20">
        <f t="shared" si="35"/>
        <v>14.705805555555557</v>
      </c>
      <c r="O62" s="18">
        <f t="shared" si="33"/>
        <v>506.6582569444445</v>
      </c>
      <c r="P62" s="18">
        <f t="shared" si="28"/>
        <v>6.808256944444452</v>
      </c>
    </row>
    <row r="63" spans="1:16" ht="15">
      <c r="A63" s="9" t="s">
        <v>18</v>
      </c>
      <c r="B63" s="9" t="s">
        <v>23</v>
      </c>
      <c r="C63" s="18">
        <f>C62</f>
        <v>588</v>
      </c>
      <c r="D63" s="19">
        <v>-52.583333333333336</v>
      </c>
      <c r="E63" s="18">
        <f t="shared" si="24"/>
        <v>535.4166666666666</v>
      </c>
      <c r="F63" s="20">
        <f t="shared" si="29"/>
        <v>0</v>
      </c>
      <c r="G63" s="20">
        <f t="shared" si="34"/>
        <v>35.67858611111111</v>
      </c>
      <c r="H63" s="18">
        <f t="shared" si="25"/>
        <v>499.73808055555554</v>
      </c>
      <c r="I63" s="18">
        <f t="shared" si="26"/>
        <v>-0.11191944444448154</v>
      </c>
      <c r="J63" s="18">
        <f t="shared" si="27"/>
        <v>471</v>
      </c>
      <c r="K63" s="18">
        <f t="shared" si="30"/>
        <v>480.8125</v>
      </c>
      <c r="L63" s="18">
        <f t="shared" si="31"/>
        <v>588.5666666666666</v>
      </c>
      <c r="M63" s="18">
        <f t="shared" si="32"/>
        <v>480.8125</v>
      </c>
      <c r="N63" s="20">
        <f t="shared" si="35"/>
        <v>14.970780555555557</v>
      </c>
      <c r="O63" s="18">
        <f t="shared" si="33"/>
        <v>510.63338611111107</v>
      </c>
      <c r="P63" s="18">
        <f t="shared" si="28"/>
        <v>10.783386111111042</v>
      </c>
    </row>
    <row r="64" spans="1:16" ht="15">
      <c r="A64" s="8" t="s">
        <v>5</v>
      </c>
      <c r="B64" s="8" t="s">
        <v>5</v>
      </c>
      <c r="C64" s="8" t="s">
        <v>5</v>
      </c>
      <c r="D64" s="8" t="s">
        <v>5</v>
      </c>
      <c r="E64" s="8" t="s">
        <v>5</v>
      </c>
      <c r="F64" s="8" t="s">
        <v>5</v>
      </c>
      <c r="G64" s="8" t="s">
        <v>5</v>
      </c>
      <c r="H64" s="8" t="s">
        <v>5</v>
      </c>
      <c r="I64" s="8" t="s">
        <v>5</v>
      </c>
      <c r="J64" s="8" t="s">
        <v>5</v>
      </c>
      <c r="K64" s="8" t="s">
        <v>5</v>
      </c>
      <c r="L64" s="8" t="s">
        <v>5</v>
      </c>
      <c r="M64" s="8" t="s">
        <v>5</v>
      </c>
      <c r="N64" s="8" t="s">
        <v>5</v>
      </c>
      <c r="O64" s="8" t="s">
        <v>5</v>
      </c>
      <c r="P64" s="8" t="s">
        <v>5</v>
      </c>
    </row>
    <row r="65" spans="5:15" ht="15">
      <c r="E65" s="9"/>
      <c r="F65" s="9"/>
      <c r="G65" s="9"/>
      <c r="H65" s="9"/>
      <c r="J65" s="9"/>
      <c r="M65" s="9"/>
      <c r="N65" s="9"/>
      <c r="O65" s="9"/>
    </row>
  </sheetData>
  <printOptions horizontalCentered="1"/>
  <pageMargins left="0.5" right="0.5" top="0.3" bottom="0.16666666666666666" header="0" footer="0"/>
  <pageSetup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="87" zoomScaleNormal="87" workbookViewId="0" topLeftCell="A1">
      <selection activeCell="A1" sqref="A1"/>
    </sheetView>
  </sheetViews>
  <sheetFormatPr defaultColWidth="9.77734375" defaultRowHeight="15"/>
  <cols>
    <col min="1" max="16384" width="9.77734375" style="1" customWidth="1"/>
  </cols>
  <sheetData>
    <row r="1" ht="22.5">
      <c r="A1" s="2" t="s">
        <v>54</v>
      </c>
    </row>
    <row r="2" spans="1:6" ht="15">
      <c r="A2" s="3" t="s">
        <v>1</v>
      </c>
      <c r="B2" s="4">
        <v>8.6</v>
      </c>
      <c r="C2" s="1" t="s">
        <v>24</v>
      </c>
      <c r="E2" s="3" t="s">
        <v>28</v>
      </c>
      <c r="F2" s="5">
        <v>272</v>
      </c>
    </row>
    <row r="3" spans="1:6" ht="15">
      <c r="A3" s="3" t="s">
        <v>2</v>
      </c>
      <c r="B3" s="6">
        <v>0.06</v>
      </c>
      <c r="C3" s="3" t="s">
        <v>25</v>
      </c>
      <c r="D3" s="6">
        <f>B3/12</f>
        <v>0.005</v>
      </c>
      <c r="E3" s="3" t="s">
        <v>29</v>
      </c>
      <c r="F3" s="5">
        <v>0</v>
      </c>
    </row>
    <row r="4" spans="1:6" ht="15">
      <c r="A4" s="3" t="s">
        <v>3</v>
      </c>
      <c r="B4" s="6">
        <v>0.03125</v>
      </c>
      <c r="C4" s="3" t="s">
        <v>25</v>
      </c>
      <c r="D4" s="6">
        <f>B4/12</f>
        <v>0.0026041666666666665</v>
      </c>
      <c r="E4" s="1" t="s">
        <v>30</v>
      </c>
      <c r="F4" s="5">
        <v>271</v>
      </c>
    </row>
    <row r="5" spans="1:6" ht="15">
      <c r="A5" s="3" t="s">
        <v>4</v>
      </c>
      <c r="B5" s="6">
        <v>0.006</v>
      </c>
      <c r="C5" s="3" t="s">
        <v>25</v>
      </c>
      <c r="D5" s="6">
        <f>B5/12</f>
        <v>0.0005</v>
      </c>
      <c r="E5" s="3" t="s">
        <v>31</v>
      </c>
      <c r="F5" s="7" t="s">
        <v>34</v>
      </c>
    </row>
    <row r="6" spans="1:16" ht="15">
      <c r="A6" s="8" t="s">
        <v>5</v>
      </c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  <c r="L6" s="8" t="s">
        <v>5</v>
      </c>
      <c r="M6" s="8" t="s">
        <v>5</v>
      </c>
      <c r="N6" s="8" t="s">
        <v>5</v>
      </c>
      <c r="O6" s="8" t="s">
        <v>5</v>
      </c>
      <c r="P6" s="8" t="s">
        <v>5</v>
      </c>
    </row>
    <row r="7" spans="2:17" ht="15">
      <c r="B7" s="9" t="s">
        <v>21</v>
      </c>
      <c r="C7" s="10">
        <f>(Hunter!C7)</f>
        <v>38209</v>
      </c>
      <c r="D7" s="9"/>
      <c r="F7" s="11" t="s">
        <v>35</v>
      </c>
      <c r="G7" s="12"/>
      <c r="H7" s="12"/>
      <c r="I7" s="12"/>
      <c r="J7" s="13" t="s">
        <v>43</v>
      </c>
      <c r="K7" s="14"/>
      <c r="L7" s="14"/>
      <c r="M7" s="14"/>
      <c r="N7" s="14"/>
      <c r="O7" s="14"/>
      <c r="P7" s="14"/>
      <c r="Q7" s="15"/>
    </row>
    <row r="8" spans="1:16" ht="15">
      <c r="A8" s="9" t="s">
        <v>6</v>
      </c>
      <c r="B8" s="9" t="s">
        <v>22</v>
      </c>
      <c r="C8" s="10" t="s">
        <v>21</v>
      </c>
      <c r="D8" s="9" t="s">
        <v>21</v>
      </c>
      <c r="E8" s="9" t="s">
        <v>32</v>
      </c>
      <c r="F8" s="16" t="s">
        <v>36</v>
      </c>
      <c r="G8" s="16" t="s">
        <v>38</v>
      </c>
      <c r="H8" s="16" t="s">
        <v>32</v>
      </c>
      <c r="I8" s="16" t="s">
        <v>41</v>
      </c>
      <c r="J8" s="17"/>
      <c r="K8" s="16" t="s">
        <v>45</v>
      </c>
      <c r="L8" s="16" t="s">
        <v>47</v>
      </c>
      <c r="M8" s="16" t="s">
        <v>44</v>
      </c>
      <c r="N8" s="16" t="s">
        <v>50</v>
      </c>
      <c r="O8" s="16" t="s">
        <v>32</v>
      </c>
      <c r="P8" s="16" t="s">
        <v>52</v>
      </c>
    </row>
    <row r="9" spans="1:16" ht="15">
      <c r="A9" s="9" t="s">
        <v>7</v>
      </c>
      <c r="B9" s="9" t="s">
        <v>7</v>
      </c>
      <c r="C9" s="10" t="s">
        <v>22</v>
      </c>
      <c r="D9" s="9" t="s">
        <v>27</v>
      </c>
      <c r="E9" s="9" t="s">
        <v>33</v>
      </c>
      <c r="F9" s="9" t="s">
        <v>37</v>
      </c>
      <c r="G9" s="9" t="s">
        <v>39</v>
      </c>
      <c r="H9" s="9" t="s">
        <v>40</v>
      </c>
      <c r="I9" s="9" t="s">
        <v>42</v>
      </c>
      <c r="J9" s="9" t="s">
        <v>44</v>
      </c>
      <c r="K9" s="9" t="s">
        <v>46</v>
      </c>
      <c r="L9" s="9" t="s">
        <v>48</v>
      </c>
      <c r="M9" s="9" t="s">
        <v>49</v>
      </c>
      <c r="N9" s="9" t="s">
        <v>51</v>
      </c>
      <c r="O9" s="9" t="s">
        <v>40</v>
      </c>
      <c r="P9" s="9" t="s">
        <v>53</v>
      </c>
    </row>
    <row r="10" spans="1:16" ht="15">
      <c r="A10" s="8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8" t="s">
        <v>5</v>
      </c>
      <c r="H10" s="8" t="s">
        <v>5</v>
      </c>
      <c r="I10" s="8" t="s">
        <v>5</v>
      </c>
      <c r="J10" s="8" t="s">
        <v>5</v>
      </c>
      <c r="K10" s="8" t="s">
        <v>5</v>
      </c>
      <c r="L10" s="8" t="s">
        <v>5</v>
      </c>
      <c r="M10" s="8" t="s">
        <v>5</v>
      </c>
      <c r="N10" s="8" t="s">
        <v>5</v>
      </c>
      <c r="O10" s="8" t="s">
        <v>5</v>
      </c>
      <c r="P10" s="8" t="s">
        <v>5</v>
      </c>
    </row>
    <row r="11" spans="1:16" ht="15">
      <c r="A11" s="9" t="s">
        <v>8</v>
      </c>
      <c r="B11" s="9" t="s">
        <v>9</v>
      </c>
      <c r="C11" s="24">
        <f>(Hunter!C11)</f>
        <v>348</v>
      </c>
      <c r="D11" s="1">
        <v>-53</v>
      </c>
      <c r="E11" s="18">
        <f aca="true" t="shared" si="0" ref="E11:E21">C11+D11</f>
        <v>295</v>
      </c>
      <c r="F11" s="20">
        <f>$F$3</f>
        <v>0</v>
      </c>
      <c r="G11" s="20"/>
      <c r="H11" s="18">
        <f aca="true" t="shared" si="1" ref="H11:H21">E11-G11+F11</f>
        <v>295</v>
      </c>
      <c r="I11" s="18">
        <f aca="true" t="shared" si="2" ref="I11:I21">H11-MAX($H$11:$H$21)</f>
        <v>-24.479499999999973</v>
      </c>
      <c r="J11" s="18">
        <f aca="true" t="shared" si="3" ref="J11:J21">$F$2</f>
        <v>272</v>
      </c>
      <c r="K11" s="18">
        <f>J11</f>
        <v>272</v>
      </c>
      <c r="L11" s="18">
        <f>F4</f>
        <v>271</v>
      </c>
      <c r="O11" s="18">
        <f>H11</f>
        <v>295</v>
      </c>
      <c r="P11" s="18">
        <f aca="true" t="shared" si="4" ref="P11:P21">O11-MAX($H$11:$H$21)</f>
        <v>-24.479499999999973</v>
      </c>
    </row>
    <row r="12" spans="1:16" ht="15">
      <c r="A12" s="9" t="s">
        <v>9</v>
      </c>
      <c r="B12" s="9" t="s">
        <v>12</v>
      </c>
      <c r="C12" s="24">
        <f>(Hunter!C12)</f>
        <v>356</v>
      </c>
      <c r="D12" s="1">
        <v>-54</v>
      </c>
      <c r="E12" s="18">
        <f t="shared" si="0"/>
        <v>302</v>
      </c>
      <c r="F12" s="20">
        <f aca="true" t="shared" si="5" ref="F12:F21">F11+F$11*$D$3</f>
        <v>0</v>
      </c>
      <c r="G12" s="20">
        <f>$B$2+($D$3+$D$5)*E11</f>
        <v>10.2225</v>
      </c>
      <c r="H12" s="18">
        <f t="shared" si="1"/>
        <v>291.7775</v>
      </c>
      <c r="I12" s="18">
        <f t="shared" si="2"/>
        <v>-27.701999999999998</v>
      </c>
      <c r="J12" s="18">
        <f t="shared" si="3"/>
        <v>272</v>
      </c>
      <c r="K12" s="18">
        <f aca="true" t="shared" si="6" ref="K12:K21">K11+K$11*$D$4</f>
        <v>272.7083333333333</v>
      </c>
      <c r="L12" s="18">
        <f aca="true" t="shared" si="7" ref="L12:L21">L11+(E12-E11)</f>
        <v>278</v>
      </c>
      <c r="M12" s="18">
        <f aca="true" t="shared" si="8" ref="M12:M21">MIN(K12:L12)</f>
        <v>272.7083333333333</v>
      </c>
      <c r="N12" s="20">
        <f>$B$2+($D$5)*E11</f>
        <v>8.7475</v>
      </c>
      <c r="O12" s="18">
        <f aca="true" t="shared" si="9" ref="O12:O21">J12+E12-M12-N12</f>
        <v>292.5441666666667</v>
      </c>
      <c r="P12" s="18">
        <f t="shared" si="4"/>
        <v>-26.93533333333329</v>
      </c>
    </row>
    <row r="13" spans="1:16" ht="15">
      <c r="A13" s="9" t="s">
        <v>10</v>
      </c>
      <c r="B13" s="9" t="s">
        <v>12</v>
      </c>
      <c r="C13" s="24">
        <f>(Hunter!C13)</f>
        <v>356</v>
      </c>
      <c r="D13" s="1">
        <v>-52</v>
      </c>
      <c r="E13" s="18">
        <f t="shared" si="0"/>
        <v>304</v>
      </c>
      <c r="F13" s="20">
        <f t="shared" si="5"/>
        <v>0</v>
      </c>
      <c r="G13" s="20">
        <f aca="true" t="shared" si="10" ref="G13:G21">G12+($D$3+$D$5)*E12</f>
        <v>11.8835</v>
      </c>
      <c r="H13" s="18">
        <f t="shared" si="1"/>
        <v>292.1165</v>
      </c>
      <c r="I13" s="18">
        <f t="shared" si="2"/>
        <v>-27.363</v>
      </c>
      <c r="J13" s="18">
        <f t="shared" si="3"/>
        <v>272</v>
      </c>
      <c r="K13" s="18">
        <f t="shared" si="6"/>
        <v>273.41666666666663</v>
      </c>
      <c r="L13" s="18">
        <f t="shared" si="7"/>
        <v>280</v>
      </c>
      <c r="M13" s="18">
        <f t="shared" si="8"/>
        <v>273.41666666666663</v>
      </c>
      <c r="N13" s="20">
        <f aca="true" t="shared" si="11" ref="N13:N21">N12+$D$5*E12</f>
        <v>8.8985</v>
      </c>
      <c r="O13" s="18">
        <f t="shared" si="9"/>
        <v>293.68483333333336</v>
      </c>
      <c r="P13" s="18">
        <f t="shared" si="4"/>
        <v>-25.794666666666615</v>
      </c>
    </row>
    <row r="14" spans="1:16" ht="15">
      <c r="A14" s="9" t="s">
        <v>11</v>
      </c>
      <c r="B14" s="9" t="s">
        <v>12</v>
      </c>
      <c r="C14" s="24">
        <f>(Hunter!C14)</f>
        <v>356</v>
      </c>
      <c r="D14" s="1">
        <v>-38</v>
      </c>
      <c r="E14" s="18">
        <f t="shared" si="0"/>
        <v>318</v>
      </c>
      <c r="F14" s="20">
        <f t="shared" si="5"/>
        <v>0</v>
      </c>
      <c r="G14" s="20">
        <f t="shared" si="10"/>
        <v>13.5555</v>
      </c>
      <c r="H14" s="18">
        <f t="shared" si="1"/>
        <v>304.4445</v>
      </c>
      <c r="I14" s="18">
        <f t="shared" si="2"/>
        <v>-15.034999999999968</v>
      </c>
      <c r="J14" s="18">
        <f t="shared" si="3"/>
        <v>272</v>
      </c>
      <c r="K14" s="18">
        <f t="shared" si="6"/>
        <v>274.12499999999994</v>
      </c>
      <c r="L14" s="18">
        <f t="shared" si="7"/>
        <v>294</v>
      </c>
      <c r="M14" s="18">
        <f t="shared" si="8"/>
        <v>274.12499999999994</v>
      </c>
      <c r="N14" s="20">
        <f t="shared" si="11"/>
        <v>9.0505</v>
      </c>
      <c r="O14" s="18">
        <f t="shared" si="9"/>
        <v>306.82450000000006</v>
      </c>
      <c r="P14" s="18">
        <f t="shared" si="4"/>
        <v>-12.654999999999916</v>
      </c>
    </row>
    <row r="15" spans="1:16" ht="15">
      <c r="A15" s="9" t="s">
        <v>12</v>
      </c>
      <c r="B15" s="9" t="s">
        <v>15</v>
      </c>
      <c r="C15" s="24">
        <f>(Hunter!C15)</f>
        <v>366</v>
      </c>
      <c r="D15" s="1">
        <v>-42</v>
      </c>
      <c r="E15" s="18">
        <f t="shared" si="0"/>
        <v>324</v>
      </c>
      <c r="F15" s="20">
        <f t="shared" si="5"/>
        <v>0</v>
      </c>
      <c r="G15" s="20">
        <f t="shared" si="10"/>
        <v>15.3045</v>
      </c>
      <c r="H15" s="21">
        <f t="shared" si="1"/>
        <v>308.6955</v>
      </c>
      <c r="I15" s="18">
        <f t="shared" si="2"/>
        <v>-10.783999999999992</v>
      </c>
      <c r="J15" s="18">
        <f t="shared" si="3"/>
        <v>272</v>
      </c>
      <c r="K15" s="18">
        <f t="shared" si="6"/>
        <v>274.83333333333326</v>
      </c>
      <c r="L15" s="18">
        <f t="shared" si="7"/>
        <v>300</v>
      </c>
      <c r="M15" s="18">
        <f t="shared" si="8"/>
        <v>274.83333333333326</v>
      </c>
      <c r="N15" s="20">
        <f t="shared" si="11"/>
        <v>9.2095</v>
      </c>
      <c r="O15" s="18">
        <f t="shared" si="9"/>
        <v>311.95716666666675</v>
      </c>
      <c r="P15" s="18">
        <f t="shared" si="4"/>
        <v>-7.522333333333222</v>
      </c>
    </row>
    <row r="16" spans="1:16" ht="15">
      <c r="A16" s="9" t="s">
        <v>13</v>
      </c>
      <c r="B16" s="9" t="s">
        <v>15</v>
      </c>
      <c r="C16" s="24">
        <f>(Hunter!C16)</f>
        <v>366</v>
      </c>
      <c r="D16" s="1">
        <v>-44</v>
      </c>
      <c r="E16" s="18">
        <f t="shared" si="0"/>
        <v>322</v>
      </c>
      <c r="F16" s="20">
        <f t="shared" si="5"/>
        <v>0</v>
      </c>
      <c r="G16" s="20">
        <f t="shared" si="10"/>
        <v>17.0865</v>
      </c>
      <c r="H16" s="18">
        <f t="shared" si="1"/>
        <v>304.9135</v>
      </c>
      <c r="I16" s="18">
        <f t="shared" si="2"/>
        <v>-14.565999999999974</v>
      </c>
      <c r="J16" s="18">
        <f t="shared" si="3"/>
        <v>272</v>
      </c>
      <c r="K16" s="18">
        <f t="shared" si="6"/>
        <v>275.5416666666666</v>
      </c>
      <c r="L16" s="18">
        <f t="shared" si="7"/>
        <v>298</v>
      </c>
      <c r="M16" s="18">
        <f t="shared" si="8"/>
        <v>275.5416666666666</v>
      </c>
      <c r="N16" s="20">
        <f t="shared" si="11"/>
        <v>9.371500000000001</v>
      </c>
      <c r="O16" s="18">
        <f t="shared" si="9"/>
        <v>309.0868333333334</v>
      </c>
      <c r="P16" s="18">
        <f t="shared" si="4"/>
        <v>-10.392666666666571</v>
      </c>
    </row>
    <row r="17" spans="1:16" ht="15">
      <c r="A17" s="9" t="s">
        <v>14</v>
      </c>
      <c r="B17" s="9" t="s">
        <v>15</v>
      </c>
      <c r="C17" s="24">
        <f>(Hunter!C17)</f>
        <v>366</v>
      </c>
      <c r="D17" s="1">
        <v>-37</v>
      </c>
      <c r="E17" s="18">
        <f t="shared" si="0"/>
        <v>329</v>
      </c>
      <c r="F17" s="20">
        <f t="shared" si="5"/>
        <v>0</v>
      </c>
      <c r="G17" s="20">
        <f t="shared" si="10"/>
        <v>18.8575</v>
      </c>
      <c r="H17" s="18">
        <f t="shared" si="1"/>
        <v>310.1425</v>
      </c>
      <c r="I17" s="18">
        <f t="shared" si="2"/>
        <v>-9.336999999999989</v>
      </c>
      <c r="J17" s="18">
        <f t="shared" si="3"/>
        <v>272</v>
      </c>
      <c r="K17" s="18">
        <f t="shared" si="6"/>
        <v>276.2499999999999</v>
      </c>
      <c r="L17" s="18">
        <f t="shared" si="7"/>
        <v>305</v>
      </c>
      <c r="M17" s="18">
        <f t="shared" si="8"/>
        <v>276.2499999999999</v>
      </c>
      <c r="N17" s="20">
        <f t="shared" si="11"/>
        <v>9.5325</v>
      </c>
      <c r="O17" s="18">
        <f t="shared" si="9"/>
        <v>315.2175000000001</v>
      </c>
      <c r="P17" s="18">
        <f t="shared" si="4"/>
        <v>-4.261999999999887</v>
      </c>
    </row>
    <row r="18" spans="1:16" ht="15">
      <c r="A18" s="9" t="s">
        <v>15</v>
      </c>
      <c r="B18" s="9" t="s">
        <v>17</v>
      </c>
      <c r="C18" s="24">
        <f>(Hunter!C18)</f>
        <v>372</v>
      </c>
      <c r="D18" s="1">
        <v>-35</v>
      </c>
      <c r="E18" s="18">
        <f t="shared" si="0"/>
        <v>337</v>
      </c>
      <c r="F18" s="20">
        <f t="shared" si="5"/>
        <v>0</v>
      </c>
      <c r="G18" s="20">
        <f t="shared" si="10"/>
        <v>20.667</v>
      </c>
      <c r="H18" s="18">
        <f t="shared" si="1"/>
        <v>316.33299999999997</v>
      </c>
      <c r="I18" s="18">
        <f t="shared" si="2"/>
        <v>-3.146500000000003</v>
      </c>
      <c r="J18" s="18">
        <f t="shared" si="3"/>
        <v>272</v>
      </c>
      <c r="K18" s="18">
        <f t="shared" si="6"/>
        <v>276.9583333333332</v>
      </c>
      <c r="L18" s="18">
        <f t="shared" si="7"/>
        <v>313</v>
      </c>
      <c r="M18" s="18">
        <f t="shared" si="8"/>
        <v>276.9583333333332</v>
      </c>
      <c r="N18" s="20">
        <f t="shared" si="11"/>
        <v>9.697000000000001</v>
      </c>
      <c r="O18" s="18">
        <f t="shared" si="9"/>
        <v>322.3446666666668</v>
      </c>
      <c r="P18" s="18">
        <f t="shared" si="4"/>
        <v>2.8651666666668234</v>
      </c>
    </row>
    <row r="19" spans="1:16" ht="15">
      <c r="A19" s="9" t="s">
        <v>16</v>
      </c>
      <c r="B19" s="9" t="s">
        <v>17</v>
      </c>
      <c r="C19" s="24">
        <f>(Hunter!C19)</f>
        <v>372</v>
      </c>
      <c r="D19" s="1">
        <v>-30</v>
      </c>
      <c r="E19" s="18">
        <f t="shared" si="0"/>
        <v>342</v>
      </c>
      <c r="F19" s="20">
        <f t="shared" si="5"/>
        <v>0</v>
      </c>
      <c r="G19" s="20">
        <f t="shared" si="10"/>
        <v>22.520500000000002</v>
      </c>
      <c r="H19" s="18">
        <f t="shared" si="1"/>
        <v>319.4795</v>
      </c>
      <c r="I19" s="18">
        <f t="shared" si="2"/>
        <v>0</v>
      </c>
      <c r="J19" s="18">
        <f t="shared" si="3"/>
        <v>272</v>
      </c>
      <c r="K19" s="18">
        <f t="shared" si="6"/>
        <v>277.6666666666665</v>
      </c>
      <c r="L19" s="18">
        <f t="shared" si="7"/>
        <v>318</v>
      </c>
      <c r="M19" s="18">
        <f t="shared" si="8"/>
        <v>277.6666666666665</v>
      </c>
      <c r="N19" s="20">
        <f t="shared" si="11"/>
        <v>9.8655</v>
      </c>
      <c r="O19" s="18">
        <f t="shared" si="9"/>
        <v>326.4678333333335</v>
      </c>
      <c r="P19" s="18">
        <f t="shared" si="4"/>
        <v>6.9883333333335145</v>
      </c>
    </row>
    <row r="20" spans="1:16" ht="15">
      <c r="A20" s="9" t="s">
        <v>17</v>
      </c>
      <c r="B20" s="9" t="s">
        <v>23</v>
      </c>
      <c r="C20" s="24">
        <f>(Hunter!C20)</f>
        <v>377</v>
      </c>
      <c r="D20" s="1">
        <v>-34</v>
      </c>
      <c r="E20" s="18">
        <f t="shared" si="0"/>
        <v>343</v>
      </c>
      <c r="F20" s="20">
        <f t="shared" si="5"/>
        <v>0</v>
      </c>
      <c r="G20" s="20">
        <f t="shared" si="10"/>
        <v>24.401500000000002</v>
      </c>
      <c r="H20" s="18">
        <f t="shared" si="1"/>
        <v>318.5985</v>
      </c>
      <c r="I20" s="18">
        <f t="shared" si="2"/>
        <v>-0.8809999999999718</v>
      </c>
      <c r="J20" s="18">
        <f t="shared" si="3"/>
        <v>272</v>
      </c>
      <c r="K20" s="18">
        <f t="shared" si="6"/>
        <v>278.37499999999983</v>
      </c>
      <c r="L20" s="18">
        <f t="shared" si="7"/>
        <v>319</v>
      </c>
      <c r="M20" s="18">
        <f t="shared" si="8"/>
        <v>278.37499999999983</v>
      </c>
      <c r="N20" s="20">
        <f t="shared" si="11"/>
        <v>10.0365</v>
      </c>
      <c r="O20" s="18">
        <f t="shared" si="9"/>
        <v>326.5885000000002</v>
      </c>
      <c r="P20" s="18">
        <f t="shared" si="4"/>
        <v>7.109000000000208</v>
      </c>
    </row>
    <row r="21" spans="1:16" ht="15">
      <c r="A21" s="9" t="s">
        <v>18</v>
      </c>
      <c r="B21" s="9" t="s">
        <v>23</v>
      </c>
      <c r="C21" s="24">
        <f>(Hunter!C21)</f>
        <v>377</v>
      </c>
      <c r="D21" s="1">
        <v>-41</v>
      </c>
      <c r="E21" s="18">
        <f t="shared" si="0"/>
        <v>336</v>
      </c>
      <c r="F21" s="20">
        <f t="shared" si="5"/>
        <v>0</v>
      </c>
      <c r="G21" s="20">
        <f t="shared" si="10"/>
        <v>26.288000000000004</v>
      </c>
      <c r="H21" s="18">
        <f t="shared" si="1"/>
        <v>309.712</v>
      </c>
      <c r="I21" s="18">
        <f t="shared" si="2"/>
        <v>-9.767499999999984</v>
      </c>
      <c r="J21" s="18">
        <f t="shared" si="3"/>
        <v>272</v>
      </c>
      <c r="K21" s="18">
        <f t="shared" si="6"/>
        <v>279.08333333333314</v>
      </c>
      <c r="L21" s="18">
        <f t="shared" si="7"/>
        <v>312</v>
      </c>
      <c r="M21" s="18">
        <f t="shared" si="8"/>
        <v>279.08333333333314</v>
      </c>
      <c r="N21" s="20">
        <f t="shared" si="11"/>
        <v>10.208</v>
      </c>
      <c r="O21" s="18">
        <f t="shared" si="9"/>
        <v>318.70866666666683</v>
      </c>
      <c r="P21" s="18">
        <f t="shared" si="4"/>
        <v>-0.7708333333331439</v>
      </c>
    </row>
    <row r="22" spans="1:16" ht="15">
      <c r="A22" s="8" t="s">
        <v>5</v>
      </c>
      <c r="B22" s="8" t="s">
        <v>5</v>
      </c>
      <c r="C22" s="8" t="s">
        <v>5</v>
      </c>
      <c r="D22" s="8" t="s">
        <v>5</v>
      </c>
      <c r="E22" s="8" t="s">
        <v>5</v>
      </c>
      <c r="F22" s="8" t="s">
        <v>5</v>
      </c>
      <c r="G22" s="8" t="s">
        <v>5</v>
      </c>
      <c r="H22" s="8" t="s">
        <v>5</v>
      </c>
      <c r="I22" s="8" t="s">
        <v>5</v>
      </c>
      <c r="J22" s="8" t="s">
        <v>5</v>
      </c>
      <c r="K22" s="8" t="s">
        <v>5</v>
      </c>
      <c r="L22" s="8" t="s">
        <v>5</v>
      </c>
      <c r="M22" s="8" t="s">
        <v>5</v>
      </c>
      <c r="N22" s="8" t="s">
        <v>5</v>
      </c>
      <c r="O22" s="8" t="s">
        <v>5</v>
      </c>
      <c r="P22" s="8" t="s">
        <v>5</v>
      </c>
    </row>
    <row r="23" spans="5:15" ht="15">
      <c r="E23" s="9" t="s">
        <v>55</v>
      </c>
      <c r="F23" s="9" t="s">
        <v>55</v>
      </c>
      <c r="G23" s="9" t="s">
        <v>56</v>
      </c>
      <c r="H23" s="9" t="s">
        <v>57</v>
      </c>
      <c r="J23" s="9" t="s">
        <v>55</v>
      </c>
      <c r="M23" s="9" t="s">
        <v>56</v>
      </c>
      <c r="N23" s="9" t="s">
        <v>56</v>
      </c>
      <c r="O23" s="9" t="s">
        <v>57</v>
      </c>
    </row>
  </sheetData>
  <printOptions horizontalCentered="1"/>
  <pageMargins left="0.5" right="0.5" top="0.3" bottom="0.16666666666666666" header="0" footer="0"/>
  <pageSetup orientation="landscape" scale="6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="87" zoomScaleNormal="87" workbookViewId="0" topLeftCell="A1">
      <selection activeCell="A1" sqref="A1"/>
    </sheetView>
  </sheetViews>
  <sheetFormatPr defaultColWidth="9.77734375" defaultRowHeight="15"/>
  <cols>
    <col min="1" max="16384" width="9.77734375" style="1" customWidth="1"/>
  </cols>
  <sheetData>
    <row r="1" ht="22.5">
      <c r="A1" s="2" t="s">
        <v>58</v>
      </c>
    </row>
    <row r="2" spans="1:6" ht="15">
      <c r="A2" s="3" t="s">
        <v>1</v>
      </c>
      <c r="B2" s="4">
        <v>8.6</v>
      </c>
      <c r="C2" s="1" t="s">
        <v>24</v>
      </c>
      <c r="E2" s="3" t="s">
        <v>28</v>
      </c>
      <c r="F2" s="5">
        <v>273</v>
      </c>
    </row>
    <row r="3" spans="1:6" ht="15">
      <c r="A3" s="3" t="s">
        <v>2</v>
      </c>
      <c r="B3" s="6">
        <v>0.06</v>
      </c>
      <c r="C3" s="3" t="s">
        <v>25</v>
      </c>
      <c r="D3" s="6">
        <f>B3/12</f>
        <v>0.005</v>
      </c>
      <c r="E3" s="3" t="s">
        <v>29</v>
      </c>
      <c r="F3" s="5">
        <v>0</v>
      </c>
    </row>
    <row r="4" spans="1:6" ht="15">
      <c r="A4" s="3" t="s">
        <v>3</v>
      </c>
      <c r="B4" s="6">
        <v>0.03125</v>
      </c>
      <c r="C4" s="3" t="s">
        <v>25</v>
      </c>
      <c r="D4" s="6">
        <f>B4/12</f>
        <v>0.0026041666666666665</v>
      </c>
      <c r="E4" s="1" t="s">
        <v>30</v>
      </c>
      <c r="F4" s="5">
        <v>272</v>
      </c>
    </row>
    <row r="5" spans="1:6" ht="15">
      <c r="A5" s="3" t="s">
        <v>4</v>
      </c>
      <c r="B5" s="6">
        <v>0.006</v>
      </c>
      <c r="C5" s="3" t="s">
        <v>25</v>
      </c>
      <c r="D5" s="6">
        <f>B5/12</f>
        <v>0.0005</v>
      </c>
      <c r="E5" s="3" t="s">
        <v>31</v>
      </c>
      <c r="F5" s="7" t="s">
        <v>59</v>
      </c>
    </row>
    <row r="6" spans="1:16" ht="15">
      <c r="A6" s="8" t="s">
        <v>5</v>
      </c>
      <c r="B6" s="8" t="s">
        <v>5</v>
      </c>
      <c r="C6" s="8" t="s">
        <v>5</v>
      </c>
      <c r="D6" s="8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  <c r="L6" s="8" t="s">
        <v>5</v>
      </c>
      <c r="M6" s="8" t="s">
        <v>5</v>
      </c>
      <c r="N6" s="8" t="s">
        <v>5</v>
      </c>
      <c r="O6" s="8" t="s">
        <v>5</v>
      </c>
      <c r="P6" s="8" t="s">
        <v>5</v>
      </c>
    </row>
    <row r="7" spans="2:17" ht="15">
      <c r="B7" s="9" t="s">
        <v>21</v>
      </c>
      <c r="C7" s="10">
        <f>(Hunter!C7)</f>
        <v>38209</v>
      </c>
      <c r="D7" s="9"/>
      <c r="F7" s="11" t="s">
        <v>35</v>
      </c>
      <c r="G7" s="12"/>
      <c r="H7" s="12"/>
      <c r="I7" s="12"/>
      <c r="J7" s="13" t="s">
        <v>43</v>
      </c>
      <c r="K7" s="14"/>
      <c r="L7" s="14"/>
      <c r="M7" s="14"/>
      <c r="N7" s="14"/>
      <c r="O7" s="14"/>
      <c r="P7" s="14"/>
      <c r="Q7" s="15"/>
    </row>
    <row r="8" spans="1:16" ht="15">
      <c r="A8" s="9" t="s">
        <v>6</v>
      </c>
      <c r="B8" s="9" t="s">
        <v>22</v>
      </c>
      <c r="C8" s="9" t="s">
        <v>21</v>
      </c>
      <c r="D8" s="9" t="s">
        <v>21</v>
      </c>
      <c r="E8" s="9" t="s">
        <v>32</v>
      </c>
      <c r="F8" s="16" t="s">
        <v>36</v>
      </c>
      <c r="G8" s="16" t="s">
        <v>38</v>
      </c>
      <c r="H8" s="16" t="s">
        <v>32</v>
      </c>
      <c r="I8" s="16" t="s">
        <v>41</v>
      </c>
      <c r="J8" s="17"/>
      <c r="K8" s="16" t="s">
        <v>45</v>
      </c>
      <c r="L8" s="16" t="s">
        <v>47</v>
      </c>
      <c r="M8" s="16" t="s">
        <v>44</v>
      </c>
      <c r="N8" s="16" t="s">
        <v>50</v>
      </c>
      <c r="O8" s="16" t="s">
        <v>32</v>
      </c>
      <c r="P8" s="16" t="s">
        <v>52</v>
      </c>
    </row>
    <row r="9" spans="1:16" ht="15">
      <c r="A9" s="9" t="s">
        <v>7</v>
      </c>
      <c r="B9" s="9" t="s">
        <v>7</v>
      </c>
      <c r="C9" s="9" t="s">
        <v>22</v>
      </c>
      <c r="D9" s="9" t="s">
        <v>27</v>
      </c>
      <c r="E9" s="9" t="s">
        <v>33</v>
      </c>
      <c r="F9" s="9" t="s">
        <v>37</v>
      </c>
      <c r="G9" s="9" t="s">
        <v>39</v>
      </c>
      <c r="H9" s="9" t="s">
        <v>40</v>
      </c>
      <c r="I9" s="9" t="s">
        <v>42</v>
      </c>
      <c r="J9" s="9" t="s">
        <v>44</v>
      </c>
      <c r="K9" s="9" t="s">
        <v>46</v>
      </c>
      <c r="L9" s="9" t="s">
        <v>48</v>
      </c>
      <c r="M9" s="9" t="s">
        <v>49</v>
      </c>
      <c r="N9" s="9" t="s">
        <v>51</v>
      </c>
      <c r="O9" s="9" t="s">
        <v>40</v>
      </c>
      <c r="P9" s="9" t="s">
        <v>53</v>
      </c>
    </row>
    <row r="10" spans="1:16" ht="15">
      <c r="A10" s="8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8" t="s">
        <v>5</v>
      </c>
      <c r="H10" s="8" t="s">
        <v>5</v>
      </c>
      <c r="I10" s="8" t="s">
        <v>5</v>
      </c>
      <c r="J10" s="8" t="s">
        <v>5</v>
      </c>
      <c r="K10" s="8" t="s">
        <v>5</v>
      </c>
      <c r="L10" s="8" t="s">
        <v>5</v>
      </c>
      <c r="M10" s="8" t="s">
        <v>5</v>
      </c>
      <c r="N10" s="8" t="s">
        <v>5</v>
      </c>
      <c r="O10" s="8" t="s">
        <v>5</v>
      </c>
      <c r="P10" s="8" t="s">
        <v>5</v>
      </c>
    </row>
    <row r="11" spans="1:16" ht="15">
      <c r="A11" s="9" t="s">
        <v>8</v>
      </c>
      <c r="B11" s="9" t="s">
        <v>9</v>
      </c>
      <c r="C11" s="24">
        <f>(Hunter!C11)</f>
        <v>348</v>
      </c>
      <c r="D11" s="18">
        <v>-37.5</v>
      </c>
      <c r="E11" s="18">
        <f aca="true" t="shared" si="0" ref="E11:E21">C11+D11</f>
        <v>310.5</v>
      </c>
      <c r="F11" s="20">
        <f>$F$3</f>
        <v>0</v>
      </c>
      <c r="G11" s="20"/>
      <c r="H11" s="18">
        <f aca="true" t="shared" si="1" ref="H11:H21">E11-G11+F11</f>
        <v>310.5</v>
      </c>
      <c r="I11" s="18">
        <f aca="true" t="shared" si="2" ref="I11:I21">H11-MAX($H$11:$H$21)</f>
        <v>-17.375249999999994</v>
      </c>
      <c r="J11" s="18">
        <f aca="true" t="shared" si="3" ref="J11:J21">$F$2</f>
        <v>273</v>
      </c>
      <c r="K11" s="18">
        <f>J11</f>
        <v>273</v>
      </c>
      <c r="L11" s="18">
        <f>F4</f>
        <v>272</v>
      </c>
      <c r="O11" s="18">
        <f>H11</f>
        <v>310.5</v>
      </c>
      <c r="P11" s="18">
        <f aca="true" t="shared" si="4" ref="P11:P21">O11-MAX($H$11:$H$21)</f>
        <v>-17.375249999999994</v>
      </c>
    </row>
    <row r="12" spans="1:16" ht="15">
      <c r="A12" s="9" t="s">
        <v>9</v>
      </c>
      <c r="B12" s="9" t="s">
        <v>12</v>
      </c>
      <c r="C12" s="24">
        <f>(Hunter!C12)</f>
        <v>356</v>
      </c>
      <c r="D12" s="18">
        <v>-36</v>
      </c>
      <c r="E12" s="18">
        <f t="shared" si="0"/>
        <v>320</v>
      </c>
      <c r="F12" s="20">
        <f aca="true" t="shared" si="5" ref="F12:F21">F11+F$11*$D$3</f>
        <v>0</v>
      </c>
      <c r="G12" s="20">
        <f>$B$2+($D$3+$D$5)*E11</f>
        <v>10.307749999999999</v>
      </c>
      <c r="H12" s="18">
        <f t="shared" si="1"/>
        <v>309.69225</v>
      </c>
      <c r="I12" s="18">
        <f t="shared" si="2"/>
        <v>-18.182999999999993</v>
      </c>
      <c r="J12" s="18">
        <f t="shared" si="3"/>
        <v>273</v>
      </c>
      <c r="K12" s="18">
        <f aca="true" t="shared" si="6" ref="K12:K21">K11+K$11*$D$4</f>
        <v>273.7109375</v>
      </c>
      <c r="L12" s="18">
        <f aca="true" t="shared" si="7" ref="L12:L21">L11+(E12-E11)</f>
        <v>281.5</v>
      </c>
      <c r="M12" s="18">
        <f aca="true" t="shared" si="8" ref="M12:M21">MIN(K12:L12)</f>
        <v>273.7109375</v>
      </c>
      <c r="N12" s="20">
        <f>$B$2+($D$5)*E11</f>
        <v>8.75525</v>
      </c>
      <c r="O12" s="18">
        <f aca="true" t="shared" si="9" ref="O12:O21">J12+E12-M12-N12</f>
        <v>310.5338125</v>
      </c>
      <c r="P12" s="18">
        <f t="shared" si="4"/>
        <v>-17.341437499999984</v>
      </c>
    </row>
    <row r="13" spans="1:16" ht="15">
      <c r="A13" s="9" t="s">
        <v>10</v>
      </c>
      <c r="B13" s="9" t="s">
        <v>12</v>
      </c>
      <c r="C13" s="24">
        <f>(Hunter!C13)</f>
        <v>356</v>
      </c>
      <c r="D13" s="18">
        <v>-29.25</v>
      </c>
      <c r="E13" s="18">
        <f t="shared" si="0"/>
        <v>326.75</v>
      </c>
      <c r="F13" s="20">
        <f t="shared" si="5"/>
        <v>0</v>
      </c>
      <c r="G13" s="20">
        <f aca="true" t="shared" si="10" ref="G13:G21">G12+($D$3+$D$5)*E12</f>
        <v>12.067749999999998</v>
      </c>
      <c r="H13" s="18">
        <f t="shared" si="1"/>
        <v>314.68225</v>
      </c>
      <c r="I13" s="18">
        <f t="shared" si="2"/>
        <v>-13.192999999999984</v>
      </c>
      <c r="J13" s="18">
        <f t="shared" si="3"/>
        <v>273</v>
      </c>
      <c r="K13" s="18">
        <f t="shared" si="6"/>
        <v>274.421875</v>
      </c>
      <c r="L13" s="18">
        <f t="shared" si="7"/>
        <v>288.25</v>
      </c>
      <c r="M13" s="18">
        <f t="shared" si="8"/>
        <v>274.421875</v>
      </c>
      <c r="N13" s="20">
        <f aca="true" t="shared" si="11" ref="N13:N21">N12+$D$5*E12</f>
        <v>8.91525</v>
      </c>
      <c r="O13" s="18">
        <f t="shared" si="9"/>
        <v>316.412875</v>
      </c>
      <c r="P13" s="18">
        <f t="shared" si="4"/>
        <v>-11.462375000000009</v>
      </c>
    </row>
    <row r="14" spans="1:16" ht="15">
      <c r="A14" s="9" t="s">
        <v>11</v>
      </c>
      <c r="B14" s="9" t="s">
        <v>12</v>
      </c>
      <c r="C14" s="24">
        <f>(Hunter!C14)</f>
        <v>356</v>
      </c>
      <c r="D14" s="18">
        <v>-21</v>
      </c>
      <c r="E14" s="18">
        <f t="shared" si="0"/>
        <v>335</v>
      </c>
      <c r="F14" s="20">
        <f t="shared" si="5"/>
        <v>0</v>
      </c>
      <c r="G14" s="20">
        <f t="shared" si="10"/>
        <v>13.864874999999998</v>
      </c>
      <c r="H14" s="18">
        <f t="shared" si="1"/>
        <v>321.135125</v>
      </c>
      <c r="I14" s="18">
        <f t="shared" si="2"/>
        <v>-6.740124999999978</v>
      </c>
      <c r="J14" s="18">
        <f t="shared" si="3"/>
        <v>273</v>
      </c>
      <c r="K14" s="18">
        <f t="shared" si="6"/>
        <v>275.1328125</v>
      </c>
      <c r="L14" s="18">
        <f t="shared" si="7"/>
        <v>296.5</v>
      </c>
      <c r="M14" s="18">
        <f t="shared" si="8"/>
        <v>275.1328125</v>
      </c>
      <c r="N14" s="20">
        <f t="shared" si="11"/>
        <v>9.078625</v>
      </c>
      <c r="O14" s="18">
        <f t="shared" si="9"/>
        <v>323.7885625</v>
      </c>
      <c r="P14" s="18">
        <f t="shared" si="4"/>
        <v>-4.086687499999982</v>
      </c>
    </row>
    <row r="15" spans="1:16" ht="15">
      <c r="A15" s="9" t="s">
        <v>12</v>
      </c>
      <c r="B15" s="9" t="s">
        <v>15</v>
      </c>
      <c r="C15" s="24">
        <f>(Hunter!C15)</f>
        <v>366</v>
      </c>
      <c r="D15" s="18">
        <v>-23.25</v>
      </c>
      <c r="E15" s="18">
        <f t="shared" si="0"/>
        <v>342.75</v>
      </c>
      <c r="F15" s="20">
        <f t="shared" si="5"/>
        <v>0</v>
      </c>
      <c r="G15" s="20">
        <f t="shared" si="10"/>
        <v>15.707374999999997</v>
      </c>
      <c r="H15" s="21">
        <f t="shared" si="1"/>
        <v>327.042625</v>
      </c>
      <c r="I15" s="18">
        <f t="shared" si="2"/>
        <v>-0.8326250000000073</v>
      </c>
      <c r="J15" s="18">
        <f t="shared" si="3"/>
        <v>273</v>
      </c>
      <c r="K15" s="18">
        <f t="shared" si="6"/>
        <v>275.84375</v>
      </c>
      <c r="L15" s="18">
        <f t="shared" si="7"/>
        <v>304.25</v>
      </c>
      <c r="M15" s="18">
        <f t="shared" si="8"/>
        <v>275.84375</v>
      </c>
      <c r="N15" s="20">
        <f t="shared" si="11"/>
        <v>9.246125000000001</v>
      </c>
      <c r="O15" s="18">
        <f t="shared" si="9"/>
        <v>330.660125</v>
      </c>
      <c r="P15" s="18">
        <f t="shared" si="4"/>
        <v>2.7848749999999995</v>
      </c>
    </row>
    <row r="16" spans="1:16" ht="15">
      <c r="A16" s="9" t="s">
        <v>13</v>
      </c>
      <c r="B16" s="9" t="s">
        <v>15</v>
      </c>
      <c r="C16" s="24">
        <f>(Hunter!C16)</f>
        <v>366</v>
      </c>
      <c r="D16" s="18">
        <v>-30</v>
      </c>
      <c r="E16" s="18">
        <f t="shared" si="0"/>
        <v>336</v>
      </c>
      <c r="F16" s="20">
        <f t="shared" si="5"/>
        <v>0</v>
      </c>
      <c r="G16" s="20">
        <f t="shared" si="10"/>
        <v>17.592499999999998</v>
      </c>
      <c r="H16" s="18">
        <f t="shared" si="1"/>
        <v>318.4075</v>
      </c>
      <c r="I16" s="18">
        <f t="shared" si="2"/>
        <v>-9.467749999999967</v>
      </c>
      <c r="J16" s="18">
        <f t="shared" si="3"/>
        <v>273</v>
      </c>
      <c r="K16" s="18">
        <f t="shared" si="6"/>
        <v>276.5546875</v>
      </c>
      <c r="L16" s="18">
        <f t="shared" si="7"/>
        <v>297.5</v>
      </c>
      <c r="M16" s="18">
        <f t="shared" si="8"/>
        <v>276.5546875</v>
      </c>
      <c r="N16" s="20">
        <f t="shared" si="11"/>
        <v>9.4175</v>
      </c>
      <c r="O16" s="18">
        <f t="shared" si="9"/>
        <v>323.0278125</v>
      </c>
      <c r="P16" s="18">
        <f t="shared" si="4"/>
        <v>-4.847437500000012</v>
      </c>
    </row>
    <row r="17" spans="1:16" ht="15">
      <c r="A17" s="9" t="s">
        <v>14</v>
      </c>
      <c r="B17" s="9" t="s">
        <v>15</v>
      </c>
      <c r="C17" s="24">
        <f>(Hunter!C17)</f>
        <v>366</v>
      </c>
      <c r="D17" s="18">
        <v>-27</v>
      </c>
      <c r="E17" s="18">
        <f t="shared" si="0"/>
        <v>339</v>
      </c>
      <c r="F17" s="20">
        <f t="shared" si="5"/>
        <v>0</v>
      </c>
      <c r="G17" s="20">
        <f t="shared" si="10"/>
        <v>19.440499999999997</v>
      </c>
      <c r="H17" s="18">
        <f t="shared" si="1"/>
        <v>319.5595</v>
      </c>
      <c r="I17" s="18">
        <f t="shared" si="2"/>
        <v>-8.31574999999998</v>
      </c>
      <c r="J17" s="18">
        <f t="shared" si="3"/>
        <v>273</v>
      </c>
      <c r="K17" s="18">
        <f t="shared" si="6"/>
        <v>277.265625</v>
      </c>
      <c r="L17" s="18">
        <f t="shared" si="7"/>
        <v>300.5</v>
      </c>
      <c r="M17" s="18">
        <f t="shared" si="8"/>
        <v>277.265625</v>
      </c>
      <c r="N17" s="20">
        <f t="shared" si="11"/>
        <v>9.5855</v>
      </c>
      <c r="O17" s="18">
        <f t="shared" si="9"/>
        <v>325.148875</v>
      </c>
      <c r="P17" s="18">
        <f t="shared" si="4"/>
        <v>-2.7263750000000186</v>
      </c>
    </row>
    <row r="18" spans="1:16" ht="15">
      <c r="A18" s="9" t="s">
        <v>15</v>
      </c>
      <c r="B18" s="9" t="s">
        <v>17</v>
      </c>
      <c r="C18" s="24">
        <f>(Hunter!C18)</f>
        <v>372</v>
      </c>
      <c r="D18" s="18">
        <v>-26.25</v>
      </c>
      <c r="E18" s="18">
        <f t="shared" si="0"/>
        <v>345.75</v>
      </c>
      <c r="F18" s="20">
        <f t="shared" si="5"/>
        <v>0</v>
      </c>
      <c r="G18" s="20">
        <f t="shared" si="10"/>
        <v>21.304999999999996</v>
      </c>
      <c r="H18" s="18">
        <f t="shared" si="1"/>
        <v>324.445</v>
      </c>
      <c r="I18" s="18">
        <f t="shared" si="2"/>
        <v>-3.430250000000001</v>
      </c>
      <c r="J18" s="18">
        <f t="shared" si="3"/>
        <v>273</v>
      </c>
      <c r="K18" s="18">
        <f t="shared" si="6"/>
        <v>277.9765625</v>
      </c>
      <c r="L18" s="18">
        <f t="shared" si="7"/>
        <v>307.25</v>
      </c>
      <c r="M18" s="18">
        <f t="shared" si="8"/>
        <v>277.9765625</v>
      </c>
      <c r="N18" s="20">
        <f t="shared" si="11"/>
        <v>9.754999999999999</v>
      </c>
      <c r="O18" s="18">
        <f t="shared" si="9"/>
        <v>331.0184375</v>
      </c>
      <c r="P18" s="18">
        <f t="shared" si="4"/>
        <v>3.1431875000000105</v>
      </c>
    </row>
    <row r="19" spans="1:16" ht="15">
      <c r="A19" s="9" t="s">
        <v>16</v>
      </c>
      <c r="B19" s="9" t="s">
        <v>17</v>
      </c>
      <c r="C19" s="24">
        <f>(Hunter!C19)</f>
        <v>372</v>
      </c>
      <c r="D19" s="18">
        <v>-23.25</v>
      </c>
      <c r="E19" s="18">
        <f t="shared" si="0"/>
        <v>348.75</v>
      </c>
      <c r="F19" s="20">
        <f t="shared" si="5"/>
        <v>0</v>
      </c>
      <c r="G19" s="20">
        <f t="shared" si="10"/>
        <v>23.206624999999995</v>
      </c>
      <c r="H19" s="18">
        <f t="shared" si="1"/>
        <v>325.543375</v>
      </c>
      <c r="I19" s="18">
        <f t="shared" si="2"/>
        <v>-2.331874999999968</v>
      </c>
      <c r="J19" s="18">
        <f t="shared" si="3"/>
        <v>273</v>
      </c>
      <c r="K19" s="18">
        <f t="shared" si="6"/>
        <v>278.6875</v>
      </c>
      <c r="L19" s="18">
        <f t="shared" si="7"/>
        <v>310.25</v>
      </c>
      <c r="M19" s="18">
        <f t="shared" si="8"/>
        <v>278.6875</v>
      </c>
      <c r="N19" s="20">
        <f t="shared" si="11"/>
        <v>9.927874999999998</v>
      </c>
      <c r="O19" s="18">
        <f t="shared" si="9"/>
        <v>333.134625</v>
      </c>
      <c r="P19" s="18">
        <f t="shared" si="4"/>
        <v>5.259375000000034</v>
      </c>
    </row>
    <row r="20" spans="1:16" ht="15">
      <c r="A20" s="9" t="s">
        <v>17</v>
      </c>
      <c r="B20" s="9" t="s">
        <v>23</v>
      </c>
      <c r="C20" s="24">
        <f>(Hunter!C20)</f>
        <v>377</v>
      </c>
      <c r="D20" s="18">
        <v>-24</v>
      </c>
      <c r="E20" s="18">
        <f t="shared" si="0"/>
        <v>353</v>
      </c>
      <c r="F20" s="20">
        <f t="shared" si="5"/>
        <v>0</v>
      </c>
      <c r="G20" s="20">
        <f t="shared" si="10"/>
        <v>25.124749999999995</v>
      </c>
      <c r="H20" s="18">
        <f t="shared" si="1"/>
        <v>327.87525</v>
      </c>
      <c r="I20" s="18">
        <f t="shared" si="2"/>
        <v>0</v>
      </c>
      <c r="J20" s="18">
        <f t="shared" si="3"/>
        <v>273</v>
      </c>
      <c r="K20" s="18">
        <f t="shared" si="6"/>
        <v>279.3984375</v>
      </c>
      <c r="L20" s="18">
        <f t="shared" si="7"/>
        <v>314.5</v>
      </c>
      <c r="M20" s="18">
        <f t="shared" si="8"/>
        <v>279.3984375</v>
      </c>
      <c r="N20" s="20">
        <f t="shared" si="11"/>
        <v>10.102249999999998</v>
      </c>
      <c r="O20" s="18">
        <f t="shared" si="9"/>
        <v>336.4993125</v>
      </c>
      <c r="P20" s="18">
        <f t="shared" si="4"/>
        <v>8.62406249999998</v>
      </c>
    </row>
    <row r="21" spans="1:16" ht="15">
      <c r="A21" s="9" t="s">
        <v>18</v>
      </c>
      <c r="B21" s="9" t="s">
        <v>23</v>
      </c>
      <c r="C21" s="24">
        <f>(Hunter!C21)</f>
        <v>377</v>
      </c>
      <c r="D21" s="18">
        <v>-28.5</v>
      </c>
      <c r="E21" s="18">
        <f t="shared" si="0"/>
        <v>348.5</v>
      </c>
      <c r="F21" s="20">
        <f t="shared" si="5"/>
        <v>0</v>
      </c>
      <c r="G21" s="20">
        <f t="shared" si="10"/>
        <v>27.066249999999997</v>
      </c>
      <c r="H21" s="18">
        <f t="shared" si="1"/>
        <v>321.43375000000003</v>
      </c>
      <c r="I21" s="18">
        <f t="shared" si="2"/>
        <v>-6.441499999999962</v>
      </c>
      <c r="J21" s="18">
        <f t="shared" si="3"/>
        <v>273</v>
      </c>
      <c r="K21" s="18">
        <f t="shared" si="6"/>
        <v>280.109375</v>
      </c>
      <c r="L21" s="18">
        <f t="shared" si="7"/>
        <v>310</v>
      </c>
      <c r="M21" s="18">
        <f t="shared" si="8"/>
        <v>280.109375</v>
      </c>
      <c r="N21" s="20">
        <f t="shared" si="11"/>
        <v>10.278749999999999</v>
      </c>
      <c r="O21" s="18">
        <f t="shared" si="9"/>
        <v>331.111875</v>
      </c>
      <c r="P21" s="18">
        <f t="shared" si="4"/>
        <v>3.2366250000000036</v>
      </c>
    </row>
    <row r="22" spans="1:16" ht="15">
      <c r="A22" s="8" t="s">
        <v>5</v>
      </c>
      <c r="B22" s="8" t="s">
        <v>5</v>
      </c>
      <c r="C22" s="8" t="s">
        <v>5</v>
      </c>
      <c r="D22" s="8" t="s">
        <v>5</v>
      </c>
      <c r="E22" s="8" t="s">
        <v>5</v>
      </c>
      <c r="F22" s="8" t="s">
        <v>5</v>
      </c>
      <c r="G22" s="8" t="s">
        <v>5</v>
      </c>
      <c r="H22" s="8" t="s">
        <v>5</v>
      </c>
      <c r="I22" s="8" t="s">
        <v>5</v>
      </c>
      <c r="J22" s="8" t="s">
        <v>5</v>
      </c>
      <c r="K22" s="8" t="s">
        <v>5</v>
      </c>
      <c r="L22" s="8" t="s">
        <v>5</v>
      </c>
      <c r="M22" s="8" t="s">
        <v>5</v>
      </c>
      <c r="N22" s="8" t="s">
        <v>5</v>
      </c>
      <c r="O22" s="8" t="s">
        <v>5</v>
      </c>
      <c r="P22" s="8" t="s">
        <v>5</v>
      </c>
    </row>
    <row r="23" spans="5:15" ht="15">
      <c r="E23" s="9" t="s">
        <v>55</v>
      </c>
      <c r="F23" s="9" t="s">
        <v>55</v>
      </c>
      <c r="G23" s="9" t="s">
        <v>56</v>
      </c>
      <c r="H23" s="9" t="s">
        <v>57</v>
      </c>
      <c r="J23" s="9" t="s">
        <v>55</v>
      </c>
      <c r="M23" s="9" t="s">
        <v>56</v>
      </c>
      <c r="N23" s="9" t="s">
        <v>56</v>
      </c>
      <c r="O23" s="9" t="s">
        <v>57</v>
      </c>
    </row>
  </sheetData>
  <printOptions horizontalCentered="1"/>
  <pageMargins left="0.5" right="0.5" top="0.3" bottom="0.16666666666666666" header="0" footer="0"/>
  <pageSetup orientation="landscape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4"/>
  <sheetViews>
    <sheetView zoomScale="87" zoomScaleNormal="87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8.88671875" defaultRowHeight="15"/>
  <cols>
    <col min="1" max="16384" width="9.77734375" style="1" customWidth="1"/>
  </cols>
  <sheetData>
    <row r="1" spans="1:2" ht="15">
      <c r="A1" s="3" t="s">
        <v>60</v>
      </c>
      <c r="B1" s="3"/>
    </row>
    <row r="2" spans="2:18" ht="15">
      <c r="B2" s="1">
        <v>93</v>
      </c>
      <c r="C2" s="1">
        <v>94</v>
      </c>
      <c r="D2" s="1">
        <v>95</v>
      </c>
      <c r="E2" s="1">
        <v>96</v>
      </c>
      <c r="F2" s="1">
        <v>97</v>
      </c>
      <c r="G2" s="1">
        <v>98</v>
      </c>
      <c r="H2" s="1">
        <v>99</v>
      </c>
      <c r="I2" s="1">
        <v>0</v>
      </c>
      <c r="J2" s="1">
        <v>1</v>
      </c>
      <c r="K2" s="1">
        <v>2</v>
      </c>
      <c r="L2" s="1">
        <v>3</v>
      </c>
      <c r="M2" s="9" t="s">
        <v>73</v>
      </c>
      <c r="N2" s="9" t="s">
        <v>74</v>
      </c>
      <c r="O2" s="25">
        <v>-42</v>
      </c>
      <c r="P2" s="9"/>
      <c r="Q2" s="9"/>
      <c r="R2" s="9"/>
    </row>
    <row r="3" spans="1:18" ht="15">
      <c r="A3" s="1" t="s">
        <v>61</v>
      </c>
      <c r="B3" s="26">
        <v>-3</v>
      </c>
      <c r="C3" s="1">
        <v>45</v>
      </c>
      <c r="D3" s="1">
        <v>-19</v>
      </c>
      <c r="E3" s="1">
        <v>-3</v>
      </c>
      <c r="F3" s="1">
        <v>-4</v>
      </c>
      <c r="G3" s="1">
        <v>-30</v>
      </c>
      <c r="H3" s="1">
        <v>-44</v>
      </c>
      <c r="I3" s="1">
        <v>-32</v>
      </c>
      <c r="J3" s="1">
        <v>-23</v>
      </c>
      <c r="K3" s="1">
        <v>-14</v>
      </c>
      <c r="L3" s="26">
        <v>-17.4</v>
      </c>
      <c r="M3" s="19">
        <v>-24.05</v>
      </c>
      <c r="N3" s="27">
        <f aca="true" t="shared" si="0" ref="N3:N14">M3/M$11</f>
        <v>0.5560693641618497</v>
      </c>
      <c r="O3" s="18">
        <f aca="true" t="shared" si="1" ref="O3:O14">N3*O$2</f>
        <v>-23.354913294797687</v>
      </c>
      <c r="P3" s="18"/>
      <c r="Q3" s="18"/>
      <c r="R3" s="18"/>
    </row>
    <row r="4" spans="1:18" ht="15">
      <c r="A4" s="1" t="s">
        <v>62</v>
      </c>
      <c r="B4" s="26">
        <v>-3</v>
      </c>
      <c r="C4" s="1">
        <v>52</v>
      </c>
      <c r="D4" s="1">
        <v>-15</v>
      </c>
      <c r="E4" s="1">
        <v>-20</v>
      </c>
      <c r="F4" s="1">
        <v>-20</v>
      </c>
      <c r="G4" s="1">
        <v>-29</v>
      </c>
      <c r="H4" s="1">
        <v>-43</v>
      </c>
      <c r="I4" s="1">
        <v>-33</v>
      </c>
      <c r="J4" s="1">
        <v>-25</v>
      </c>
      <c r="K4" s="1">
        <v>-13</v>
      </c>
      <c r="L4" s="26">
        <v>-9</v>
      </c>
      <c r="M4" s="19">
        <v>-23.5</v>
      </c>
      <c r="N4" s="27">
        <f t="shared" si="0"/>
        <v>0.5433526011560693</v>
      </c>
      <c r="O4" s="18">
        <f t="shared" si="1"/>
        <v>-22.820809248554912</v>
      </c>
      <c r="P4" s="18"/>
      <c r="Q4" s="18"/>
      <c r="R4" s="18"/>
    </row>
    <row r="5" spans="1:18" ht="15">
      <c r="A5" s="1" t="s">
        <v>63</v>
      </c>
      <c r="B5" s="26">
        <v>8</v>
      </c>
      <c r="C5" s="1">
        <v>61</v>
      </c>
      <c r="D5" s="1">
        <v>-9</v>
      </c>
      <c r="E5" s="1">
        <v>-2</v>
      </c>
      <c r="F5" s="1">
        <v>-9</v>
      </c>
      <c r="G5" s="1">
        <v>-33</v>
      </c>
      <c r="H5" s="1">
        <v>-46</v>
      </c>
      <c r="I5" s="1">
        <v>-32</v>
      </c>
      <c r="J5" s="1">
        <v>-31</v>
      </c>
      <c r="K5" s="1">
        <v>-14</v>
      </c>
      <c r="L5" s="26">
        <v>-6.666666666666667</v>
      </c>
      <c r="M5" s="19">
        <v>-25.95</v>
      </c>
      <c r="N5" s="27">
        <f t="shared" si="0"/>
        <v>0.6</v>
      </c>
      <c r="O5" s="18">
        <f t="shared" si="1"/>
        <v>-25.2</v>
      </c>
      <c r="P5" s="18"/>
      <c r="Q5" s="18"/>
      <c r="R5" s="18"/>
    </row>
    <row r="6" spans="1:18" ht="15">
      <c r="A6" s="1" t="s">
        <v>64</v>
      </c>
      <c r="B6" s="26">
        <v>6</v>
      </c>
      <c r="C6" s="1">
        <v>51</v>
      </c>
      <c r="D6" s="1">
        <v>4</v>
      </c>
      <c r="E6" s="1">
        <v>-24</v>
      </c>
      <c r="F6" s="1">
        <v>-30</v>
      </c>
      <c r="G6" s="1">
        <v>-30</v>
      </c>
      <c r="H6" s="1">
        <v>-43</v>
      </c>
      <c r="I6" s="1">
        <v>-26</v>
      </c>
      <c r="J6" s="1">
        <v>-22</v>
      </c>
      <c r="K6" s="1">
        <v>-8</v>
      </c>
      <c r="L6" s="26">
        <v>-14.25</v>
      </c>
      <c r="M6" s="19">
        <v>-20.666666666666668</v>
      </c>
      <c r="N6" s="27">
        <f t="shared" si="0"/>
        <v>0.47784200385356457</v>
      </c>
      <c r="O6" s="18">
        <f t="shared" si="1"/>
        <v>-20.069364161849713</v>
      </c>
      <c r="P6" s="18"/>
      <c r="Q6" s="18"/>
      <c r="R6" s="18"/>
    </row>
    <row r="7" spans="1:18" ht="15">
      <c r="A7" s="1" t="s">
        <v>63</v>
      </c>
      <c r="B7" s="26">
        <v>17</v>
      </c>
      <c r="C7" s="1">
        <v>75</v>
      </c>
      <c r="D7" s="1">
        <v>10</v>
      </c>
      <c r="E7" s="1">
        <v>-3</v>
      </c>
      <c r="F7" s="1">
        <v>-29</v>
      </c>
      <c r="G7" s="1">
        <v>-28</v>
      </c>
      <c r="H7" s="1">
        <v>-39</v>
      </c>
      <c r="I7" s="1">
        <v>-37</v>
      </c>
      <c r="J7" s="1">
        <v>-22</v>
      </c>
      <c r="K7" s="1">
        <v>-9</v>
      </c>
      <c r="L7" s="26">
        <v>-16.4</v>
      </c>
      <c r="M7" s="19">
        <v>-24.96666666666667</v>
      </c>
      <c r="N7" s="27">
        <f t="shared" si="0"/>
        <v>0.5772639691714837</v>
      </c>
      <c r="O7" s="18">
        <f t="shared" si="1"/>
        <v>-24.245086705202315</v>
      </c>
      <c r="P7" s="18"/>
      <c r="Q7" s="18"/>
      <c r="R7" s="18"/>
    </row>
    <row r="8" spans="1:18" ht="15">
      <c r="A8" s="1" t="s">
        <v>61</v>
      </c>
      <c r="B8" s="26">
        <v>41</v>
      </c>
      <c r="C8" s="1">
        <v>17</v>
      </c>
      <c r="D8" s="1">
        <v>3</v>
      </c>
      <c r="E8" s="1">
        <v>12</v>
      </c>
      <c r="F8" s="1">
        <v>-23</v>
      </c>
      <c r="G8" s="1">
        <v>-28</v>
      </c>
      <c r="H8" s="1">
        <v>-37</v>
      </c>
      <c r="I8" s="1">
        <v>-31</v>
      </c>
      <c r="J8" s="1">
        <v>-17</v>
      </c>
      <c r="K8" s="1">
        <v>-13</v>
      </c>
      <c r="L8" s="26">
        <v>-19.25</v>
      </c>
      <c r="M8" s="19">
        <v>-22.083333333333332</v>
      </c>
      <c r="N8" s="27">
        <f t="shared" si="0"/>
        <v>0.5105973025048169</v>
      </c>
      <c r="O8" s="18">
        <f t="shared" si="1"/>
        <v>-21.44508670520231</v>
      </c>
      <c r="P8" s="18"/>
      <c r="Q8" s="18"/>
      <c r="R8" s="18"/>
    </row>
    <row r="9" spans="1:18" ht="15">
      <c r="A9" s="1" t="s">
        <v>61</v>
      </c>
      <c r="B9" s="26">
        <v>68</v>
      </c>
      <c r="C9" s="1">
        <v>11</v>
      </c>
      <c r="D9" s="1">
        <v>20</v>
      </c>
      <c r="E9" s="1">
        <v>19</v>
      </c>
      <c r="F9" s="1">
        <v>-14</v>
      </c>
      <c r="G9" s="1">
        <v>-29</v>
      </c>
      <c r="H9" s="1">
        <v>-42</v>
      </c>
      <c r="I9" s="1">
        <v>-35</v>
      </c>
      <c r="J9" s="1">
        <v>-26</v>
      </c>
      <c r="K9" s="1">
        <v>-31</v>
      </c>
      <c r="L9" s="26">
        <v>-24.5</v>
      </c>
      <c r="M9" s="19">
        <v>-30.75</v>
      </c>
      <c r="N9" s="27">
        <f t="shared" si="0"/>
        <v>0.7109826589595376</v>
      </c>
      <c r="O9" s="18">
        <f t="shared" si="1"/>
        <v>-29.86127167630058</v>
      </c>
      <c r="P9" s="18"/>
      <c r="Q9" s="18"/>
      <c r="R9" s="18"/>
    </row>
    <row r="10" spans="1:18" ht="15">
      <c r="A10" s="1" t="s">
        <v>64</v>
      </c>
      <c r="B10" s="26">
        <v>44</v>
      </c>
      <c r="C10" s="1">
        <v>-19</v>
      </c>
      <c r="D10" s="1">
        <v>-25</v>
      </c>
      <c r="E10" s="1">
        <v>-15</v>
      </c>
      <c r="F10" s="1">
        <v>-24</v>
      </c>
      <c r="G10" s="1">
        <v>-36</v>
      </c>
      <c r="H10" s="1">
        <v>-52</v>
      </c>
      <c r="I10" s="1">
        <v>-40</v>
      </c>
      <c r="J10" s="1">
        <v>-34</v>
      </c>
      <c r="K10" s="1">
        <v>-33</v>
      </c>
      <c r="L10" s="26">
        <v>-33.75</v>
      </c>
      <c r="M10" s="19">
        <v>-35.93333333333334</v>
      </c>
      <c r="N10" s="27">
        <f t="shared" si="0"/>
        <v>0.8308285163776494</v>
      </c>
      <c r="O10" s="18">
        <f t="shared" si="1"/>
        <v>-34.89479768786128</v>
      </c>
      <c r="P10" s="18"/>
      <c r="Q10" s="18"/>
      <c r="R10" s="18"/>
    </row>
    <row r="11" spans="1:18" ht="15">
      <c r="A11" s="1" t="s">
        <v>65</v>
      </c>
      <c r="B11" s="26">
        <v>78</v>
      </c>
      <c r="C11" s="1">
        <v>-21</v>
      </c>
      <c r="D11" s="1">
        <v>-32</v>
      </c>
      <c r="E11" s="1">
        <v>-42</v>
      </c>
      <c r="F11" s="1">
        <v>-31</v>
      </c>
      <c r="G11" s="1">
        <v>-49</v>
      </c>
      <c r="H11" s="1">
        <v>-62</v>
      </c>
      <c r="I11" s="1">
        <v>-53</v>
      </c>
      <c r="J11" s="1">
        <v>-34</v>
      </c>
      <c r="K11" s="1">
        <v>-28</v>
      </c>
      <c r="L11" s="26">
        <v>-42.5</v>
      </c>
      <c r="M11" s="19">
        <v>-43.25</v>
      </c>
      <c r="N11" s="27">
        <f t="shared" si="0"/>
        <v>1</v>
      </c>
      <c r="O11" s="18">
        <f t="shared" si="1"/>
        <v>-42</v>
      </c>
      <c r="P11" s="18"/>
      <c r="Q11" s="18"/>
      <c r="R11" s="18"/>
    </row>
    <row r="12" spans="1:18" ht="15">
      <c r="A12" s="1" t="s">
        <v>66</v>
      </c>
      <c r="B12" s="26">
        <v>91</v>
      </c>
      <c r="C12" s="1">
        <v>-27</v>
      </c>
      <c r="D12" s="1">
        <v>-11</v>
      </c>
      <c r="E12" s="1">
        <v>-25</v>
      </c>
      <c r="F12" s="1">
        <v>-37</v>
      </c>
      <c r="G12" s="1">
        <v>-47</v>
      </c>
      <c r="H12" s="1">
        <v>-49</v>
      </c>
      <c r="I12" s="1">
        <v>-44</v>
      </c>
      <c r="J12" s="1">
        <v>-21</v>
      </c>
      <c r="K12" s="1">
        <v>-29</v>
      </c>
      <c r="L12" s="26">
        <v>-22.75</v>
      </c>
      <c r="M12" s="19">
        <v>-31.816666666666663</v>
      </c>
      <c r="N12" s="27">
        <f t="shared" si="0"/>
        <v>0.735645472061657</v>
      </c>
      <c r="O12" s="18">
        <f t="shared" si="1"/>
        <v>-30.897109826589592</v>
      </c>
      <c r="P12" s="18"/>
      <c r="Q12" s="18"/>
      <c r="R12" s="18"/>
    </row>
    <row r="13" spans="1:18" ht="15">
      <c r="A13" s="1" t="s">
        <v>67</v>
      </c>
      <c r="B13" s="26">
        <v>68</v>
      </c>
      <c r="C13" s="1">
        <v>-21</v>
      </c>
      <c r="D13" s="1">
        <v>-2</v>
      </c>
      <c r="E13" s="1">
        <v>-25</v>
      </c>
      <c r="F13" s="1">
        <v>-30</v>
      </c>
      <c r="G13" s="1">
        <v>-44</v>
      </c>
      <c r="H13" s="1">
        <v>-36</v>
      </c>
      <c r="I13" s="1">
        <v>-29</v>
      </c>
      <c r="J13" s="1">
        <v>-6</v>
      </c>
      <c r="K13" s="1">
        <v>-23</v>
      </c>
      <c r="L13" s="26">
        <v>-22.75</v>
      </c>
      <c r="M13" s="19">
        <v>-24.722222222222225</v>
      </c>
      <c r="N13" s="27">
        <f t="shared" si="0"/>
        <v>0.5716120745022479</v>
      </c>
      <c r="O13" s="18">
        <f t="shared" si="1"/>
        <v>-24.007707129094413</v>
      </c>
      <c r="P13" s="18"/>
      <c r="Q13" s="18"/>
      <c r="R13" s="18"/>
    </row>
    <row r="14" spans="1:18" ht="15">
      <c r="A14" s="1" t="s">
        <v>68</v>
      </c>
      <c r="B14" s="26">
        <v>53</v>
      </c>
      <c r="C14" s="1">
        <v>-21</v>
      </c>
      <c r="D14" s="1">
        <v>8</v>
      </c>
      <c r="E14" s="1">
        <v>-25</v>
      </c>
      <c r="F14" s="1">
        <v>-27</v>
      </c>
      <c r="G14" s="1">
        <v>-38</v>
      </c>
      <c r="H14" s="1">
        <v>-33</v>
      </c>
      <c r="I14" s="1">
        <v>-24</v>
      </c>
      <c r="J14" s="1">
        <v>-12</v>
      </c>
      <c r="K14" s="1">
        <v>-25</v>
      </c>
      <c r="L14" s="26">
        <v>-36.666666666666664</v>
      </c>
      <c r="M14" s="19">
        <v>-27.16666666666667</v>
      </c>
      <c r="N14" s="27">
        <f t="shared" si="0"/>
        <v>0.6281310211946051</v>
      </c>
      <c r="O14" s="18">
        <f t="shared" si="1"/>
        <v>-26.38150289017341</v>
      </c>
      <c r="P14" s="18"/>
      <c r="Q14" s="18"/>
      <c r="R14" s="18"/>
    </row>
    <row r="16" spans="1:2" ht="15">
      <c r="A16" s="3" t="s">
        <v>69</v>
      </c>
      <c r="B16" s="3"/>
    </row>
    <row r="17" spans="2:18" ht="15">
      <c r="B17" s="1">
        <v>93</v>
      </c>
      <c r="C17" s="1">
        <v>94</v>
      </c>
      <c r="D17" s="1">
        <v>95</v>
      </c>
      <c r="E17" s="1">
        <v>96</v>
      </c>
      <c r="F17" s="1">
        <v>97</v>
      </c>
      <c r="G17" s="1">
        <v>98</v>
      </c>
      <c r="H17" s="1">
        <v>99</v>
      </c>
      <c r="I17" s="1">
        <v>0</v>
      </c>
      <c r="J17" s="1">
        <v>1</v>
      </c>
      <c r="K17" s="1">
        <v>2</v>
      </c>
      <c r="L17" s="1">
        <v>3</v>
      </c>
      <c r="M17" s="9" t="s">
        <v>73</v>
      </c>
      <c r="N17" s="9" t="s">
        <v>75</v>
      </c>
      <c r="O17" s="28">
        <v>-55</v>
      </c>
      <c r="Q17" s="9"/>
      <c r="R17" s="9"/>
    </row>
    <row r="18" spans="1:18" ht="15">
      <c r="A18" s="1" t="s">
        <v>61</v>
      </c>
      <c r="B18" s="1">
        <v>-35</v>
      </c>
      <c r="C18" s="1">
        <v>-35</v>
      </c>
      <c r="D18" s="1">
        <v>-37</v>
      </c>
      <c r="E18" s="1">
        <v>-45</v>
      </c>
      <c r="F18" s="1">
        <v>-40</v>
      </c>
      <c r="G18" s="1">
        <v>-63</v>
      </c>
      <c r="H18" s="1">
        <v>-57</v>
      </c>
      <c r="I18" s="1">
        <v>-58</v>
      </c>
      <c r="J18" s="1">
        <v>-64</v>
      </c>
      <c r="K18" s="1">
        <v>-35</v>
      </c>
      <c r="L18" s="26">
        <v>-30.4</v>
      </c>
      <c r="M18" s="19">
        <v>-49.96666666666667</v>
      </c>
      <c r="N18" s="27">
        <f aca="true" t="shared" si="2" ref="N18:N29">M18/M$27</f>
        <v>0.9624398073836277</v>
      </c>
      <c r="O18" s="18">
        <f aca="true" t="shared" si="3" ref="O18:O29">N18*O$17</f>
        <v>-52.93418940609952</v>
      </c>
      <c r="Q18" s="18"/>
      <c r="R18" s="18"/>
    </row>
    <row r="19" spans="1:18" ht="15">
      <c r="A19" s="1" t="s">
        <v>62</v>
      </c>
      <c r="B19" s="1">
        <v>-30</v>
      </c>
      <c r="C19" s="1">
        <v>-35</v>
      </c>
      <c r="D19" s="1">
        <v>-32</v>
      </c>
      <c r="E19" s="1">
        <v>-39</v>
      </c>
      <c r="F19" s="1">
        <v>-47</v>
      </c>
      <c r="G19" s="1">
        <v>-59</v>
      </c>
      <c r="H19" s="1">
        <v>-52</v>
      </c>
      <c r="I19" s="1">
        <v>-60</v>
      </c>
      <c r="J19" s="1">
        <v>-61</v>
      </c>
      <c r="K19" s="1">
        <v>-32</v>
      </c>
      <c r="L19" s="26">
        <v>-25.5</v>
      </c>
      <c r="M19" s="19">
        <v>-47.916666666666664</v>
      </c>
      <c r="N19" s="27">
        <f t="shared" si="2"/>
        <v>0.9229534510433387</v>
      </c>
      <c r="O19" s="18">
        <f t="shared" si="3"/>
        <v>-50.76243980738363</v>
      </c>
      <c r="Q19" s="18"/>
      <c r="R19" s="18"/>
    </row>
    <row r="20" spans="1:18" ht="15">
      <c r="A20" s="1" t="s">
        <v>63</v>
      </c>
      <c r="B20" s="1">
        <v>-37</v>
      </c>
      <c r="C20" s="1">
        <v>-35</v>
      </c>
      <c r="D20" s="1">
        <v>-37</v>
      </c>
      <c r="E20" s="1">
        <v>-39</v>
      </c>
      <c r="F20" s="1">
        <v>-53</v>
      </c>
      <c r="G20" s="1">
        <v>-60</v>
      </c>
      <c r="H20" s="1">
        <v>-56</v>
      </c>
      <c r="I20" s="1">
        <v>-63</v>
      </c>
      <c r="J20" s="1">
        <v>-60</v>
      </c>
      <c r="K20" s="1">
        <v>-33</v>
      </c>
      <c r="L20" s="26">
        <v>-24</v>
      </c>
      <c r="M20" s="19">
        <v>-49.62222222222223</v>
      </c>
      <c r="N20" s="27">
        <f t="shared" si="2"/>
        <v>0.9558052434456931</v>
      </c>
      <c r="O20" s="18">
        <f t="shared" si="3"/>
        <v>-52.56928838951312</v>
      </c>
      <c r="Q20" s="18"/>
      <c r="R20" s="18"/>
    </row>
    <row r="21" spans="1:18" ht="15">
      <c r="A21" s="1" t="s">
        <v>64</v>
      </c>
      <c r="B21" s="1">
        <v>-33</v>
      </c>
      <c r="C21" s="1">
        <v>-20</v>
      </c>
      <c r="D21" s="1">
        <v>-30</v>
      </c>
      <c r="E21" s="1">
        <v>-49</v>
      </c>
      <c r="F21" s="1">
        <v>-51</v>
      </c>
      <c r="G21" s="1">
        <v>-47</v>
      </c>
      <c r="H21" s="1">
        <v>-52</v>
      </c>
      <c r="I21" s="1">
        <v>-60</v>
      </c>
      <c r="J21" s="1">
        <v>-53</v>
      </c>
      <c r="K21" s="1">
        <v>-23</v>
      </c>
      <c r="L21" s="26">
        <v>-23.25</v>
      </c>
      <c r="M21" s="19">
        <v>-42.7</v>
      </c>
      <c r="N21" s="27">
        <f t="shared" si="2"/>
        <v>0.8224719101123596</v>
      </c>
      <c r="O21" s="18">
        <f t="shared" si="3"/>
        <v>-45.23595505617978</v>
      </c>
      <c r="P21" s="18"/>
      <c r="Q21" s="18"/>
      <c r="R21" s="18"/>
    </row>
    <row r="22" spans="1:18" ht="15">
      <c r="A22" s="1" t="s">
        <v>63</v>
      </c>
      <c r="B22" s="1">
        <v>-32</v>
      </c>
      <c r="C22" s="1">
        <v>-15</v>
      </c>
      <c r="D22" s="1">
        <v>-31</v>
      </c>
      <c r="E22" s="1">
        <v>-34</v>
      </c>
      <c r="F22" s="1">
        <v>-46</v>
      </c>
      <c r="G22" s="1">
        <v>-49</v>
      </c>
      <c r="H22" s="1">
        <v>-46</v>
      </c>
      <c r="I22" s="1">
        <v>-56</v>
      </c>
      <c r="J22" s="1">
        <v>-48</v>
      </c>
      <c r="K22" s="1">
        <v>-27</v>
      </c>
      <c r="L22" s="26">
        <v>-24.2</v>
      </c>
      <c r="M22" s="19">
        <v>-40.3</v>
      </c>
      <c r="N22" s="27">
        <f t="shared" si="2"/>
        <v>0.7762439807383628</v>
      </c>
      <c r="O22" s="18">
        <f t="shared" si="3"/>
        <v>-42.69341894060995</v>
      </c>
      <c r="P22" s="18"/>
      <c r="Q22" s="18"/>
      <c r="R22" s="18"/>
    </row>
    <row r="23" spans="1:18" ht="15">
      <c r="A23" s="1" t="s">
        <v>61</v>
      </c>
      <c r="B23" s="1">
        <v>-33</v>
      </c>
      <c r="C23" s="1">
        <v>-26</v>
      </c>
      <c r="D23" s="1">
        <v>-30</v>
      </c>
      <c r="E23" s="1">
        <v>-31</v>
      </c>
      <c r="F23" s="1">
        <v>-42</v>
      </c>
      <c r="G23" s="1">
        <v>-41</v>
      </c>
      <c r="H23" s="1">
        <v>-44</v>
      </c>
      <c r="I23" s="1">
        <v>-49</v>
      </c>
      <c r="J23" s="1">
        <v>-40</v>
      </c>
      <c r="K23" s="1">
        <v>-22</v>
      </c>
      <c r="L23" s="26">
        <v>-23.75</v>
      </c>
      <c r="M23" s="19">
        <v>-35.75</v>
      </c>
      <c r="N23" s="27">
        <f t="shared" si="2"/>
        <v>0.6886035313001605</v>
      </c>
      <c r="O23" s="18">
        <f t="shared" si="3"/>
        <v>-37.873194221508825</v>
      </c>
      <c r="Q23" s="18"/>
      <c r="R23" s="18"/>
    </row>
    <row r="24" spans="1:18" ht="15">
      <c r="A24" s="1" t="s">
        <v>61</v>
      </c>
      <c r="B24" s="1">
        <v>-33</v>
      </c>
      <c r="C24" s="1">
        <v>-25</v>
      </c>
      <c r="D24" s="1">
        <v>-35</v>
      </c>
      <c r="E24" s="1">
        <v>48</v>
      </c>
      <c r="F24" s="1">
        <v>-34</v>
      </c>
      <c r="G24" s="1">
        <v>-48</v>
      </c>
      <c r="H24" s="1">
        <v>-48</v>
      </c>
      <c r="I24" s="1">
        <v>-50</v>
      </c>
      <c r="J24" s="1">
        <v>-48</v>
      </c>
      <c r="K24" s="1">
        <v>-25</v>
      </c>
      <c r="L24" s="26">
        <v>-19.25</v>
      </c>
      <c r="M24" s="19">
        <v>-40.31111111111111</v>
      </c>
      <c r="N24" s="27">
        <f t="shared" si="2"/>
        <v>0.7764579989299091</v>
      </c>
      <c r="O24" s="18">
        <f t="shared" si="3"/>
        <v>-42.705189941145</v>
      </c>
      <c r="Q24" s="18"/>
      <c r="R24" s="18"/>
    </row>
    <row r="25" spans="1:18" ht="15">
      <c r="A25" s="1" t="s">
        <v>64</v>
      </c>
      <c r="B25" s="1">
        <v>-30</v>
      </c>
      <c r="C25" s="1">
        <v>-22</v>
      </c>
      <c r="D25" s="1">
        <v>-39</v>
      </c>
      <c r="E25" s="1">
        <v>45</v>
      </c>
      <c r="F25" s="1">
        <v>-44</v>
      </c>
      <c r="G25" s="1">
        <v>-47</v>
      </c>
      <c r="H25" s="1">
        <v>-67</v>
      </c>
      <c r="I25" s="1">
        <v>-49</v>
      </c>
      <c r="J25" s="1">
        <v>-54</v>
      </c>
      <c r="K25" s="1">
        <v>-29</v>
      </c>
      <c r="L25" s="26">
        <v>-22.5</v>
      </c>
      <c r="M25" s="19">
        <v>-43.81666666666666</v>
      </c>
      <c r="N25" s="27">
        <f t="shared" si="2"/>
        <v>0.8439807383627608</v>
      </c>
      <c r="O25" s="18">
        <f t="shared" si="3"/>
        <v>-46.41894060995184</v>
      </c>
      <c r="Q25" s="18"/>
      <c r="R25" s="18"/>
    </row>
    <row r="26" spans="1:18" ht="15">
      <c r="A26" s="1" t="s">
        <v>65</v>
      </c>
      <c r="B26" s="1">
        <v>-34</v>
      </c>
      <c r="C26" s="1">
        <v>-32</v>
      </c>
      <c r="D26" s="1">
        <v>-42</v>
      </c>
      <c r="E26" s="1">
        <v>-33</v>
      </c>
      <c r="F26" s="1">
        <v>-52</v>
      </c>
      <c r="G26" s="1">
        <v>-63</v>
      </c>
      <c r="H26" s="1">
        <v>-76</v>
      </c>
      <c r="I26" s="1">
        <v>-61</v>
      </c>
      <c r="J26" s="1">
        <v>-60</v>
      </c>
      <c r="K26" s="1">
        <v>-42</v>
      </c>
      <c r="L26" s="26">
        <v>-38</v>
      </c>
      <c r="M26" s="19">
        <v>-54.166666666666664</v>
      </c>
      <c r="N26" s="27">
        <f t="shared" si="2"/>
        <v>1.043338683788122</v>
      </c>
      <c r="O26" s="18">
        <f t="shared" si="3"/>
        <v>-57.38362760834671</v>
      </c>
      <c r="Q26" s="18"/>
      <c r="R26" s="18"/>
    </row>
    <row r="27" spans="1:18" ht="15">
      <c r="A27" s="1" t="s">
        <v>66</v>
      </c>
      <c r="B27" s="1">
        <v>-33</v>
      </c>
      <c r="C27" s="1">
        <v>-34</v>
      </c>
      <c r="D27" s="1">
        <v>-44</v>
      </c>
      <c r="E27" s="1">
        <v>-45</v>
      </c>
      <c r="F27" s="1">
        <v>-54</v>
      </c>
      <c r="G27" s="1">
        <v>-71</v>
      </c>
      <c r="H27" s="1">
        <v>-69</v>
      </c>
      <c r="I27" s="1">
        <v>-61</v>
      </c>
      <c r="J27" s="1">
        <v>-52</v>
      </c>
      <c r="K27" s="1">
        <v>-40</v>
      </c>
      <c r="L27" s="26">
        <v>-42.5</v>
      </c>
      <c r="M27" s="19">
        <v>-51.916666666666664</v>
      </c>
      <c r="N27" s="27">
        <f t="shared" si="2"/>
        <v>1</v>
      </c>
      <c r="O27" s="18">
        <f t="shared" si="3"/>
        <v>-55</v>
      </c>
      <c r="Q27" s="18"/>
      <c r="R27" s="18"/>
    </row>
    <row r="28" spans="1:18" ht="15">
      <c r="A28" s="1" t="s">
        <v>67</v>
      </c>
      <c r="B28" s="1">
        <v>-32</v>
      </c>
      <c r="C28" s="1">
        <v>-36</v>
      </c>
      <c r="D28" s="1">
        <v>-42</v>
      </c>
      <c r="E28" s="1">
        <v>-43</v>
      </c>
      <c r="F28" s="1">
        <v>-53</v>
      </c>
      <c r="G28" s="1">
        <v>-70</v>
      </c>
      <c r="H28" s="1">
        <v>-62</v>
      </c>
      <c r="I28" s="1">
        <v>-64</v>
      </c>
      <c r="J28" s="1">
        <v>-46</v>
      </c>
      <c r="K28" s="1">
        <v>-36</v>
      </c>
      <c r="L28" s="26">
        <v>-33</v>
      </c>
      <c r="M28" s="19">
        <v>-47.583333333333336</v>
      </c>
      <c r="N28" s="27">
        <f t="shared" si="2"/>
        <v>0.9165329052969503</v>
      </c>
      <c r="O28" s="18">
        <f t="shared" si="3"/>
        <v>-50.40930979133227</v>
      </c>
      <c r="Q28" s="18"/>
      <c r="R28" s="18"/>
    </row>
    <row r="29" spans="1:18" ht="15">
      <c r="A29" s="1" t="s">
        <v>68</v>
      </c>
      <c r="B29" s="1">
        <v>-35</v>
      </c>
      <c r="C29" s="1">
        <v>-41</v>
      </c>
      <c r="D29" s="1">
        <v>-47</v>
      </c>
      <c r="E29" s="1">
        <v>-38</v>
      </c>
      <c r="F29" s="1">
        <v>-64</v>
      </c>
      <c r="G29" s="1">
        <v>-62</v>
      </c>
      <c r="H29" s="1">
        <v>-60</v>
      </c>
      <c r="I29" s="1">
        <v>-61</v>
      </c>
      <c r="J29" s="1">
        <v>-35</v>
      </c>
      <c r="K29" s="1">
        <v>-35</v>
      </c>
      <c r="L29" s="26">
        <v>-35</v>
      </c>
      <c r="M29" s="19">
        <v>-43.44444444444445</v>
      </c>
      <c r="N29" s="27">
        <f t="shared" si="2"/>
        <v>0.8368111289459605</v>
      </c>
      <c r="O29" s="18">
        <f t="shared" si="3"/>
        <v>-46.02461209202783</v>
      </c>
      <c r="Q29" s="18"/>
      <c r="R29" s="18"/>
    </row>
    <row r="31" spans="1:2" ht="15">
      <c r="A31" s="3" t="s">
        <v>70</v>
      </c>
      <c r="B31" s="3"/>
    </row>
    <row r="32" spans="2:18" ht="15">
      <c r="B32" s="1">
        <v>93</v>
      </c>
      <c r="C32" s="1">
        <v>94</v>
      </c>
      <c r="D32" s="1">
        <v>95</v>
      </c>
      <c r="E32" s="1">
        <v>96</v>
      </c>
      <c r="F32" s="1">
        <v>97</v>
      </c>
      <c r="G32" s="1">
        <v>98</v>
      </c>
      <c r="H32" s="1">
        <v>99</v>
      </c>
      <c r="I32" s="1">
        <v>0</v>
      </c>
      <c r="J32" s="1">
        <v>1</v>
      </c>
      <c r="K32" s="1">
        <v>2</v>
      </c>
      <c r="L32" s="1">
        <v>3</v>
      </c>
      <c r="M32" s="9" t="s">
        <v>73</v>
      </c>
      <c r="N32" s="9" t="s">
        <v>75</v>
      </c>
      <c r="O32" s="28">
        <v>-68</v>
      </c>
      <c r="Q32" s="9"/>
      <c r="R32" s="9"/>
    </row>
    <row r="33" spans="1:18" ht="15">
      <c r="A33" s="1" t="s">
        <v>61</v>
      </c>
      <c r="B33" s="1">
        <v>-44</v>
      </c>
      <c r="C33" s="1">
        <v>-52</v>
      </c>
      <c r="D33" s="1">
        <v>-54</v>
      </c>
      <c r="E33" s="1">
        <v>-64</v>
      </c>
      <c r="F33" s="1">
        <v>-45</v>
      </c>
      <c r="G33" s="1">
        <v>-67</v>
      </c>
      <c r="H33" s="1">
        <v>-69</v>
      </c>
      <c r="I33" s="1">
        <v>-63</v>
      </c>
      <c r="J33" s="1">
        <v>-54</v>
      </c>
      <c r="K33" s="1">
        <v>-52</v>
      </c>
      <c r="L33" s="26">
        <v>-37.4</v>
      </c>
      <c r="M33" s="19">
        <v>-56.3</v>
      </c>
      <c r="N33" s="27">
        <f aca="true" t="shared" si="4" ref="N33:N44">M33/M$42</f>
        <v>0.8915281076801267</v>
      </c>
      <c r="O33" s="18">
        <f aca="true" t="shared" si="5" ref="O33:O44">N33*O$32</f>
        <v>-60.62391132224862</v>
      </c>
      <c r="Q33" s="18"/>
      <c r="R33" s="18"/>
    </row>
    <row r="34" spans="1:18" ht="15">
      <c r="A34" s="1" t="s">
        <v>62</v>
      </c>
      <c r="B34" s="1">
        <v>-40</v>
      </c>
      <c r="C34" s="1">
        <v>-20</v>
      </c>
      <c r="D34" s="1">
        <v>-50</v>
      </c>
      <c r="E34" s="1">
        <v>-53</v>
      </c>
      <c r="F34" s="1">
        <v>-53</v>
      </c>
      <c r="G34" s="1">
        <v>-64</v>
      </c>
      <c r="H34" s="1">
        <v>-65</v>
      </c>
      <c r="I34" s="1">
        <v>-70</v>
      </c>
      <c r="J34" s="1">
        <v>-47</v>
      </c>
      <c r="K34" s="1">
        <v>-56</v>
      </c>
      <c r="L34" s="26">
        <v>-39</v>
      </c>
      <c r="M34" s="19">
        <v>-55.75</v>
      </c>
      <c r="N34" s="27">
        <f t="shared" si="4"/>
        <v>0.882818685669042</v>
      </c>
      <c r="O34" s="18">
        <f t="shared" si="5"/>
        <v>-60.031670625494854</v>
      </c>
      <c r="Q34" s="18"/>
      <c r="R34" s="18"/>
    </row>
    <row r="35" spans="1:18" ht="15">
      <c r="A35" s="1" t="s">
        <v>63</v>
      </c>
      <c r="B35" s="1">
        <v>-42</v>
      </c>
      <c r="C35" s="1">
        <v>-46</v>
      </c>
      <c r="D35" s="1">
        <v>-57</v>
      </c>
      <c r="E35" s="1">
        <v>-57</v>
      </c>
      <c r="F35" s="1">
        <v>-59</v>
      </c>
      <c r="G35" s="1">
        <v>-66</v>
      </c>
      <c r="H35" s="1">
        <v>-71</v>
      </c>
      <c r="I35" s="1">
        <v>-69</v>
      </c>
      <c r="J35" s="1">
        <v>-48</v>
      </c>
      <c r="K35" s="1">
        <v>-67</v>
      </c>
      <c r="L35" s="26">
        <v>-40.666666666666664</v>
      </c>
      <c r="M35" s="19">
        <v>-61.38333333333333</v>
      </c>
      <c r="N35" s="27">
        <f t="shared" si="4"/>
        <v>0.9720242808128794</v>
      </c>
      <c r="O35" s="18">
        <f t="shared" si="5"/>
        <v>-66.0976510952758</v>
      </c>
      <c r="Q35" s="18"/>
      <c r="R35" s="18"/>
    </row>
    <row r="36" spans="1:18" ht="15">
      <c r="A36" s="1" t="s">
        <v>64</v>
      </c>
      <c r="B36" s="1">
        <v>-46</v>
      </c>
      <c r="C36" s="1">
        <v>-43</v>
      </c>
      <c r="D36" s="1">
        <v>-52</v>
      </c>
      <c r="E36" s="1">
        <v>-62</v>
      </c>
      <c r="F36" s="1">
        <v>-58</v>
      </c>
      <c r="G36" s="1">
        <v>-64</v>
      </c>
      <c r="H36" s="1">
        <v>-68</v>
      </c>
      <c r="I36" s="1">
        <v>-68</v>
      </c>
      <c r="J36" s="1">
        <v>-49</v>
      </c>
      <c r="K36" s="1">
        <v>-61</v>
      </c>
      <c r="L36" s="26">
        <v>-42</v>
      </c>
      <c r="M36" s="19">
        <v>-59.25</v>
      </c>
      <c r="N36" s="27">
        <f t="shared" si="4"/>
        <v>0.9382422802850356</v>
      </c>
      <c r="O36" s="18">
        <f t="shared" si="5"/>
        <v>-63.80047505938242</v>
      </c>
      <c r="Q36" s="18"/>
      <c r="R36" s="18"/>
    </row>
    <row r="37" spans="1:18" ht="15">
      <c r="A37" s="1" t="s">
        <v>63</v>
      </c>
      <c r="B37" s="1">
        <v>-47</v>
      </c>
      <c r="C37" s="1">
        <v>-44</v>
      </c>
      <c r="D37" s="1">
        <v>-55</v>
      </c>
      <c r="E37" s="1">
        <v>-58</v>
      </c>
      <c r="F37" s="1">
        <v>-52</v>
      </c>
      <c r="G37" s="1">
        <v>-56</v>
      </c>
      <c r="H37" s="1">
        <v>-68</v>
      </c>
      <c r="I37" s="1">
        <v>-69</v>
      </c>
      <c r="J37" s="1">
        <v>-48</v>
      </c>
      <c r="K37" s="1">
        <v>-57</v>
      </c>
      <c r="L37" s="26">
        <v>-49.4</v>
      </c>
      <c r="M37" s="19">
        <v>-58.05</v>
      </c>
      <c r="N37" s="27">
        <f t="shared" si="4"/>
        <v>0.9192399049881235</v>
      </c>
      <c r="O37" s="18">
        <f t="shared" si="5"/>
        <v>-62.50831353919239</v>
      </c>
      <c r="Q37" s="18"/>
      <c r="R37" s="18"/>
    </row>
    <row r="38" spans="1:18" ht="15">
      <c r="A38" s="1" t="s">
        <v>61</v>
      </c>
      <c r="B38" s="1">
        <v>-48</v>
      </c>
      <c r="C38" s="1">
        <v>-53</v>
      </c>
      <c r="D38" s="1">
        <v>-51</v>
      </c>
      <c r="E38" s="1">
        <v>-52</v>
      </c>
      <c r="F38" s="1">
        <v>-53</v>
      </c>
      <c r="G38" s="1">
        <v>-59</v>
      </c>
      <c r="H38" s="1">
        <v>-65</v>
      </c>
      <c r="I38" s="1">
        <v>-57</v>
      </c>
      <c r="J38" s="1">
        <v>-47</v>
      </c>
      <c r="K38" s="1">
        <v>-54</v>
      </c>
      <c r="L38" s="26">
        <v>-45.75</v>
      </c>
      <c r="M38" s="19">
        <v>-52.583333333333336</v>
      </c>
      <c r="N38" s="27">
        <f t="shared" si="4"/>
        <v>0.8326735286355239</v>
      </c>
      <c r="O38" s="18">
        <f t="shared" si="5"/>
        <v>-56.62179994721563</v>
      </c>
      <c r="Q38" s="18"/>
      <c r="R38" s="18"/>
    </row>
    <row r="39" spans="1:18" ht="15">
      <c r="A39" s="1" t="s">
        <v>61</v>
      </c>
      <c r="B39" s="1">
        <v>-50</v>
      </c>
      <c r="C39" s="1">
        <v>-52</v>
      </c>
      <c r="D39" s="1">
        <v>-50</v>
      </c>
      <c r="E39" s="1">
        <v>-46</v>
      </c>
      <c r="F39" s="1">
        <v>-34</v>
      </c>
      <c r="G39" s="1">
        <v>-60</v>
      </c>
      <c r="H39" s="1">
        <v>-61</v>
      </c>
      <c r="I39" s="1">
        <v>-53</v>
      </c>
      <c r="J39" s="1">
        <v>-52</v>
      </c>
      <c r="K39" s="1">
        <v>-48</v>
      </c>
      <c r="L39" s="26">
        <v>-44.5</v>
      </c>
      <c r="M39" s="19">
        <v>-50.833333333333336</v>
      </c>
      <c r="N39" s="27">
        <f t="shared" si="4"/>
        <v>0.8049617313275271</v>
      </c>
      <c r="O39" s="18">
        <f t="shared" si="5"/>
        <v>-54.737397730271844</v>
      </c>
      <c r="Q39" s="18"/>
      <c r="R39" s="18"/>
    </row>
    <row r="40" spans="1:18" ht="15">
      <c r="A40" s="1" t="s">
        <v>64</v>
      </c>
      <c r="B40" s="1">
        <v>-52</v>
      </c>
      <c r="C40" s="1">
        <v>-51</v>
      </c>
      <c r="D40" s="1">
        <v>-59</v>
      </c>
      <c r="E40" s="1">
        <v>-37</v>
      </c>
      <c r="F40" s="1">
        <v>-12</v>
      </c>
      <c r="G40" s="1">
        <v>-69</v>
      </c>
      <c r="H40" s="1">
        <v>-62</v>
      </c>
      <c r="I40" s="1">
        <v>-52</v>
      </c>
      <c r="J40" s="1">
        <v>-62</v>
      </c>
      <c r="K40" s="1">
        <v>-50</v>
      </c>
      <c r="L40" s="26">
        <v>-36.5</v>
      </c>
      <c r="M40" s="19">
        <v>-54.5</v>
      </c>
      <c r="N40" s="27">
        <f t="shared" si="4"/>
        <v>0.8630245447347585</v>
      </c>
      <c r="O40" s="18">
        <f t="shared" si="5"/>
        <v>-58.68566904196358</v>
      </c>
      <c r="Q40" s="18"/>
      <c r="R40" s="18"/>
    </row>
    <row r="41" spans="1:18" ht="15">
      <c r="A41" s="1" t="s">
        <v>65</v>
      </c>
      <c r="B41" s="1">
        <v>-48</v>
      </c>
      <c r="C41" s="1">
        <v>-49</v>
      </c>
      <c r="D41" s="1">
        <v>-64</v>
      </c>
      <c r="E41" s="1">
        <v>-62</v>
      </c>
      <c r="F41" s="1">
        <v>-45</v>
      </c>
      <c r="G41" s="1">
        <v>-68</v>
      </c>
      <c r="H41" s="1">
        <v>-72</v>
      </c>
      <c r="I41" s="1">
        <v>-73</v>
      </c>
      <c r="J41" s="1">
        <v>-61</v>
      </c>
      <c r="K41" s="1">
        <v>-48</v>
      </c>
      <c r="L41" s="26">
        <v>-46</v>
      </c>
      <c r="M41" s="19">
        <v>-60.416666666666664</v>
      </c>
      <c r="N41" s="27">
        <f t="shared" si="4"/>
        <v>0.9567168118237002</v>
      </c>
      <c r="O41" s="18">
        <f t="shared" si="5"/>
        <v>-65.05674320401161</v>
      </c>
      <c r="Q41" s="18"/>
      <c r="R41" s="18"/>
    </row>
    <row r="42" spans="1:18" ht="15">
      <c r="A42" s="1" t="s">
        <v>66</v>
      </c>
      <c r="B42" s="1">
        <v>-44</v>
      </c>
      <c r="C42" s="1">
        <v>-48</v>
      </c>
      <c r="D42" s="1">
        <v>-57</v>
      </c>
      <c r="E42" s="1">
        <v>-56</v>
      </c>
      <c r="F42" s="1">
        <v>-58</v>
      </c>
      <c r="G42" s="1">
        <v>-72</v>
      </c>
      <c r="H42" s="1">
        <v>-80</v>
      </c>
      <c r="I42" s="1">
        <v>-76</v>
      </c>
      <c r="J42" s="1">
        <v>-63</v>
      </c>
      <c r="K42" s="1">
        <v>-50</v>
      </c>
      <c r="L42" s="26">
        <v>-49.5</v>
      </c>
      <c r="M42" s="19">
        <v>-63.15</v>
      </c>
      <c r="N42" s="27">
        <f t="shared" si="4"/>
        <v>1</v>
      </c>
      <c r="O42" s="18">
        <f t="shared" si="5"/>
        <v>-68</v>
      </c>
      <c r="Q42" s="18"/>
      <c r="R42" s="18"/>
    </row>
    <row r="43" spans="1:18" ht="15">
      <c r="A43" s="1" t="s">
        <v>67</v>
      </c>
      <c r="B43" s="1">
        <v>-51</v>
      </c>
      <c r="C43" s="1">
        <v>-64</v>
      </c>
      <c r="D43" s="1">
        <v>-63</v>
      </c>
      <c r="E43" s="1">
        <v>-56</v>
      </c>
      <c r="F43" s="1">
        <v>-64</v>
      </c>
      <c r="G43" s="1">
        <v>-80</v>
      </c>
      <c r="H43" s="1">
        <v>-86</v>
      </c>
      <c r="I43" s="1">
        <v>-80</v>
      </c>
      <c r="J43" s="1">
        <v>-60</v>
      </c>
      <c r="K43" s="1">
        <v>-45</v>
      </c>
      <c r="L43" s="26">
        <v>-40.75</v>
      </c>
      <c r="M43" s="19">
        <v>-61.5</v>
      </c>
      <c r="N43" s="27">
        <f t="shared" si="4"/>
        <v>0.9738717339667459</v>
      </c>
      <c r="O43" s="18">
        <f t="shared" si="5"/>
        <v>-66.22327790973871</v>
      </c>
      <c r="Q43" s="18"/>
      <c r="R43" s="18"/>
    </row>
    <row r="44" spans="1:18" ht="15">
      <c r="A44" s="1" t="s">
        <v>68</v>
      </c>
      <c r="B44" s="1">
        <v>-47</v>
      </c>
      <c r="C44" s="1">
        <v>-54</v>
      </c>
      <c r="D44" s="1">
        <v>-57</v>
      </c>
      <c r="E44" s="1">
        <v>-45</v>
      </c>
      <c r="F44" s="1">
        <v>-67</v>
      </c>
      <c r="G44" s="1">
        <v>-75</v>
      </c>
      <c r="H44" s="1">
        <v>-69</v>
      </c>
      <c r="I44" s="1">
        <v>-59</v>
      </c>
      <c r="J44" s="1">
        <v>-49</v>
      </c>
      <c r="K44" s="1">
        <v>-44</v>
      </c>
      <c r="L44" s="26">
        <v>-48.666666666666664</v>
      </c>
      <c r="M44" s="19">
        <v>-52.055555555555564</v>
      </c>
      <c r="N44" s="27">
        <f t="shared" si="4"/>
        <v>0.8243160024632711</v>
      </c>
      <c r="O44" s="18">
        <f t="shared" si="5"/>
        <v>-56.05348816750244</v>
      </c>
      <c r="Q44" s="18"/>
      <c r="R44" s="18"/>
    </row>
    <row r="46" ht="15">
      <c r="A46" s="1" t="s">
        <v>71</v>
      </c>
    </row>
    <row r="47" spans="2:18" ht="15">
      <c r="B47" s="1">
        <v>93</v>
      </c>
      <c r="C47" s="1">
        <v>94</v>
      </c>
      <c r="D47" s="1">
        <v>95</v>
      </c>
      <c r="E47" s="1">
        <v>96</v>
      </c>
      <c r="F47" s="1">
        <v>97</v>
      </c>
      <c r="G47" s="1">
        <v>98</v>
      </c>
      <c r="H47" s="1">
        <v>99</v>
      </c>
      <c r="I47" s="1">
        <v>0</v>
      </c>
      <c r="J47" s="1">
        <v>1</v>
      </c>
      <c r="K47" s="1">
        <v>2</v>
      </c>
      <c r="L47" s="1">
        <v>3</v>
      </c>
      <c r="M47" s="9" t="s">
        <v>73</v>
      </c>
      <c r="N47" s="9" t="s">
        <v>74</v>
      </c>
      <c r="O47" s="25">
        <v>-49</v>
      </c>
      <c r="Q47" s="9"/>
      <c r="R47" s="9"/>
    </row>
    <row r="48" spans="1:18" ht="15">
      <c r="A48" s="1" t="s">
        <v>61</v>
      </c>
      <c r="B48" s="1">
        <v>-2</v>
      </c>
      <c r="C48" s="1">
        <v>75</v>
      </c>
      <c r="D48" s="1">
        <v>-32</v>
      </c>
      <c r="E48" s="1">
        <v>-2</v>
      </c>
      <c r="F48" s="1">
        <v>-15</v>
      </c>
      <c r="G48" s="1">
        <v>-47</v>
      </c>
      <c r="H48" s="1">
        <v>-54</v>
      </c>
      <c r="I48" s="1">
        <v>-59</v>
      </c>
      <c r="J48" s="1">
        <v>-32</v>
      </c>
      <c r="K48" s="1">
        <v>-27</v>
      </c>
      <c r="L48" s="1">
        <v>-48</v>
      </c>
      <c r="M48" s="1">
        <v>-44</v>
      </c>
      <c r="N48" s="27">
        <f aca="true" t="shared" si="6" ref="N48:N59">M48/M$56</f>
        <v>0.8148148148148148</v>
      </c>
      <c r="O48" s="18">
        <f aca="true" t="shared" si="7" ref="O48:O59">N48*O$47</f>
        <v>-39.925925925925924</v>
      </c>
      <c r="Q48" s="18"/>
      <c r="R48" s="18"/>
    </row>
    <row r="49" spans="1:18" ht="15">
      <c r="A49" s="1" t="s">
        <v>62</v>
      </c>
      <c r="B49" s="1">
        <v>-4</v>
      </c>
      <c r="C49" s="1">
        <v>92</v>
      </c>
      <c r="D49" s="1">
        <v>-24</v>
      </c>
      <c r="E49" s="1">
        <v>-16</v>
      </c>
      <c r="F49" s="1">
        <v>-20</v>
      </c>
      <c r="G49" s="1">
        <v>-43</v>
      </c>
      <c r="H49" s="1">
        <v>-51</v>
      </c>
      <c r="I49" s="1">
        <v>-57</v>
      </c>
      <c r="J49" s="1">
        <v>-27</v>
      </c>
      <c r="K49" s="1">
        <v>-25</v>
      </c>
      <c r="L49" s="1">
        <v>-32</v>
      </c>
      <c r="M49" s="1">
        <v>-37</v>
      </c>
      <c r="N49" s="27">
        <f t="shared" si="6"/>
        <v>0.6851851851851852</v>
      </c>
      <c r="O49" s="18">
        <f t="shared" si="7"/>
        <v>-33.574074074074076</v>
      </c>
      <c r="Q49" s="18"/>
      <c r="R49" s="18"/>
    </row>
    <row r="50" spans="1:18" ht="15">
      <c r="A50" s="1" t="s">
        <v>63</v>
      </c>
      <c r="B50" s="1">
        <v>10</v>
      </c>
      <c r="C50" s="1">
        <v>122</v>
      </c>
      <c r="D50" s="1">
        <v>-14</v>
      </c>
      <c r="E50" s="1">
        <v>-3</v>
      </c>
      <c r="F50" s="1">
        <v>-12</v>
      </c>
      <c r="G50" s="1">
        <v>-46</v>
      </c>
      <c r="H50" s="1">
        <v>-55</v>
      </c>
      <c r="I50" s="1">
        <v>-53</v>
      </c>
      <c r="J50" s="1">
        <v>-27</v>
      </c>
      <c r="K50" s="1">
        <v>-27</v>
      </c>
      <c r="L50" s="1">
        <v>-25</v>
      </c>
      <c r="M50" s="1">
        <v>-35</v>
      </c>
      <c r="N50" s="27">
        <f t="shared" si="6"/>
        <v>0.6481481481481481</v>
      </c>
      <c r="O50" s="18">
        <f t="shared" si="7"/>
        <v>-31.75925925925926</v>
      </c>
      <c r="Q50" s="18"/>
      <c r="R50" s="18"/>
    </row>
    <row r="51" spans="1:18" ht="15">
      <c r="A51" s="1" t="s">
        <v>64</v>
      </c>
      <c r="B51" s="1">
        <v>3</v>
      </c>
      <c r="C51" s="1">
        <v>130</v>
      </c>
      <c r="D51" s="1">
        <v>2</v>
      </c>
      <c r="E51" s="1">
        <v>-30</v>
      </c>
      <c r="F51" s="1">
        <v>-42</v>
      </c>
      <c r="G51" s="1">
        <v>-44</v>
      </c>
      <c r="H51" s="1">
        <v>-50</v>
      </c>
      <c r="I51" s="1">
        <v>-43</v>
      </c>
      <c r="J51" s="1">
        <v>-23</v>
      </c>
      <c r="K51" s="1">
        <v>-21</v>
      </c>
      <c r="L51" s="1">
        <v>-24</v>
      </c>
      <c r="M51" s="1">
        <v>-30</v>
      </c>
      <c r="N51" s="27">
        <f t="shared" si="6"/>
        <v>0.5555555555555556</v>
      </c>
      <c r="O51" s="18">
        <f t="shared" si="7"/>
        <v>-27.222222222222225</v>
      </c>
      <c r="Q51" s="18"/>
      <c r="R51" s="18"/>
    </row>
    <row r="52" spans="1:18" ht="15">
      <c r="A52" s="1" t="s">
        <v>63</v>
      </c>
      <c r="B52" s="1">
        <v>24</v>
      </c>
      <c r="C52" s="1">
        <v>118</v>
      </c>
      <c r="D52" s="1">
        <v>-10</v>
      </c>
      <c r="E52" s="1">
        <v>13</v>
      </c>
      <c r="F52" s="1">
        <v>-32</v>
      </c>
      <c r="G52" s="1">
        <v>-36</v>
      </c>
      <c r="H52" s="1">
        <v>-44</v>
      </c>
      <c r="I52" s="1">
        <v>-53</v>
      </c>
      <c r="J52" s="1">
        <v>-22</v>
      </c>
      <c r="K52" s="1">
        <v>-28</v>
      </c>
      <c r="L52" s="1">
        <v>-30</v>
      </c>
      <c r="M52" s="1">
        <v>-34</v>
      </c>
      <c r="N52" s="27">
        <f t="shared" si="6"/>
        <v>0.6296296296296297</v>
      </c>
      <c r="O52" s="18">
        <f t="shared" si="7"/>
        <v>-30.85185185185185</v>
      </c>
      <c r="Q52" s="18"/>
      <c r="R52" s="18"/>
    </row>
    <row r="53" spans="1:18" ht="15">
      <c r="A53" s="1" t="s">
        <v>61</v>
      </c>
      <c r="B53" s="1">
        <v>51</v>
      </c>
      <c r="C53" s="1">
        <v>11</v>
      </c>
      <c r="D53" s="1">
        <v>-5</v>
      </c>
      <c r="E53" s="1">
        <v>8</v>
      </c>
      <c r="F53" s="1">
        <v>-29</v>
      </c>
      <c r="G53" s="1">
        <v>-44</v>
      </c>
      <c r="H53" s="1">
        <v>-47</v>
      </c>
      <c r="I53" s="1">
        <v>-46</v>
      </c>
      <c r="J53" s="1">
        <v>-15</v>
      </c>
      <c r="K53" s="1">
        <v>-34</v>
      </c>
      <c r="L53" s="1">
        <v>-42</v>
      </c>
      <c r="M53" s="1">
        <v>-41</v>
      </c>
      <c r="N53" s="27">
        <f t="shared" si="6"/>
        <v>0.7592592592592593</v>
      </c>
      <c r="O53" s="18">
        <f t="shared" si="7"/>
        <v>-37.2037037037037</v>
      </c>
      <c r="Q53" s="18"/>
      <c r="R53" s="18"/>
    </row>
    <row r="54" spans="1:18" ht="15">
      <c r="A54" s="1" t="s">
        <v>61</v>
      </c>
      <c r="B54" s="1">
        <v>70</v>
      </c>
      <c r="C54" s="1">
        <v>-9</v>
      </c>
      <c r="D54" s="1">
        <v>6</v>
      </c>
      <c r="E54" s="1">
        <v>22</v>
      </c>
      <c r="F54" s="1">
        <v>-12</v>
      </c>
      <c r="G54" s="1">
        <v>-46</v>
      </c>
      <c r="H54" s="1">
        <v>-52</v>
      </c>
      <c r="I54" s="1">
        <v>-45</v>
      </c>
      <c r="J54" s="1">
        <v>-41</v>
      </c>
      <c r="K54" s="1">
        <v>-42</v>
      </c>
      <c r="L54" s="1">
        <v>-46</v>
      </c>
      <c r="M54" s="1">
        <v>-44</v>
      </c>
      <c r="N54" s="27">
        <f t="shared" si="6"/>
        <v>0.8148148148148148</v>
      </c>
      <c r="O54" s="18">
        <f t="shared" si="7"/>
        <v>-39.925925925925924</v>
      </c>
      <c r="Q54" s="18"/>
      <c r="R54" s="18"/>
    </row>
    <row r="55" spans="1:18" ht="15">
      <c r="A55" s="1" t="s">
        <v>64</v>
      </c>
      <c r="B55" s="1">
        <v>73</v>
      </c>
      <c r="C55" s="1">
        <v>-29</v>
      </c>
      <c r="D55" s="1">
        <v>-25</v>
      </c>
      <c r="E55" s="1">
        <v>-19</v>
      </c>
      <c r="F55" s="1">
        <v>-31</v>
      </c>
      <c r="G55" s="1">
        <v>-58</v>
      </c>
      <c r="H55" s="1">
        <v>-55</v>
      </c>
      <c r="I55" s="1">
        <v>-52</v>
      </c>
      <c r="J55" s="1">
        <v>-40</v>
      </c>
      <c r="K55" s="1">
        <v>-52</v>
      </c>
      <c r="L55" s="1">
        <v>-55</v>
      </c>
      <c r="M55" s="1">
        <v>-53</v>
      </c>
      <c r="N55" s="27">
        <f t="shared" si="6"/>
        <v>0.9814814814814815</v>
      </c>
      <c r="O55" s="18">
        <f t="shared" si="7"/>
        <v>-48.092592592592595</v>
      </c>
      <c r="Q55" s="18"/>
      <c r="R55" s="18"/>
    </row>
    <row r="56" spans="1:18" ht="15">
      <c r="A56" s="1" t="s">
        <v>65</v>
      </c>
      <c r="B56" s="1">
        <v>71</v>
      </c>
      <c r="C56" s="1">
        <v>-36</v>
      </c>
      <c r="D56" s="1">
        <v>-27</v>
      </c>
      <c r="E56" s="1">
        <v>-37</v>
      </c>
      <c r="F56" s="1">
        <v>-50</v>
      </c>
      <c r="G56" s="1">
        <v>-74</v>
      </c>
      <c r="H56" s="1">
        <v>-65</v>
      </c>
      <c r="I56" s="1">
        <v>-59</v>
      </c>
      <c r="J56" s="1">
        <v>-41</v>
      </c>
      <c r="K56" s="1">
        <v>-45</v>
      </c>
      <c r="L56" s="1">
        <v>-57</v>
      </c>
      <c r="M56" s="1">
        <v>-54</v>
      </c>
      <c r="N56" s="27">
        <f t="shared" si="6"/>
        <v>1</v>
      </c>
      <c r="O56" s="18">
        <f t="shared" si="7"/>
        <v>-49</v>
      </c>
      <c r="Q56" s="18"/>
      <c r="R56" s="18"/>
    </row>
    <row r="57" spans="1:18" ht="15">
      <c r="A57" s="1" t="s">
        <v>66</v>
      </c>
      <c r="B57" s="1">
        <v>88</v>
      </c>
      <c r="C57" s="1">
        <v>-36</v>
      </c>
      <c r="D57" s="1">
        <v>-27</v>
      </c>
      <c r="E57" s="1">
        <v>-22</v>
      </c>
      <c r="F57" s="1">
        <v>-46</v>
      </c>
      <c r="G57" s="1">
        <v>-57</v>
      </c>
      <c r="H57" s="1">
        <v>-58</v>
      </c>
      <c r="I57" s="1">
        <v>-53</v>
      </c>
      <c r="J57" s="1">
        <v>-22</v>
      </c>
      <c r="K57" s="1">
        <v>-53</v>
      </c>
      <c r="L57" s="1">
        <v>-49</v>
      </c>
      <c r="M57" s="1">
        <v>-52</v>
      </c>
      <c r="N57" s="27">
        <f t="shared" si="6"/>
        <v>0.9629629629629629</v>
      </c>
      <c r="O57" s="18">
        <f t="shared" si="7"/>
        <v>-47.18518518518518</v>
      </c>
      <c r="Q57" s="18"/>
      <c r="R57" s="18"/>
    </row>
    <row r="58" spans="1:18" ht="15">
      <c r="A58" s="1" t="s">
        <v>67</v>
      </c>
      <c r="B58" s="1">
        <v>78</v>
      </c>
      <c r="C58" s="1">
        <v>-9</v>
      </c>
      <c r="D58" s="1">
        <v>-20</v>
      </c>
      <c r="E58" s="1">
        <v>-26</v>
      </c>
      <c r="F58" s="1">
        <v>-38</v>
      </c>
      <c r="G58" s="1">
        <v>-56</v>
      </c>
      <c r="H58" s="1">
        <v>-50</v>
      </c>
      <c r="I58" s="1">
        <v>-29</v>
      </c>
      <c r="J58" s="1">
        <v>-13</v>
      </c>
      <c r="K58" s="1">
        <v>-44</v>
      </c>
      <c r="L58" s="1">
        <v>-41</v>
      </c>
      <c r="M58" s="1">
        <v>-38</v>
      </c>
      <c r="N58" s="27">
        <f t="shared" si="6"/>
        <v>0.7037037037037037</v>
      </c>
      <c r="O58" s="18">
        <f t="shared" si="7"/>
        <v>-34.48148148148148</v>
      </c>
      <c r="Q58" s="18"/>
      <c r="R58" s="18"/>
    </row>
    <row r="59" spans="1:18" ht="15">
      <c r="A59" s="1" t="s">
        <v>68</v>
      </c>
      <c r="B59" s="1">
        <v>81</v>
      </c>
      <c r="C59" s="1">
        <v>-23</v>
      </c>
      <c r="D59" s="1">
        <v>6</v>
      </c>
      <c r="E59" s="1">
        <v>-33</v>
      </c>
      <c r="F59" s="1">
        <v>-43</v>
      </c>
      <c r="G59" s="1">
        <v>-55</v>
      </c>
      <c r="H59" s="1">
        <v>-59</v>
      </c>
      <c r="I59" s="1">
        <v>-32</v>
      </c>
      <c r="J59" s="1">
        <v>-24</v>
      </c>
      <c r="K59" s="1">
        <v>-43</v>
      </c>
      <c r="L59" s="1">
        <v>-52</v>
      </c>
      <c r="M59" s="1">
        <v>-42</v>
      </c>
      <c r="N59" s="27">
        <f t="shared" si="6"/>
        <v>0.7777777777777778</v>
      </c>
      <c r="O59" s="18">
        <f t="shared" si="7"/>
        <v>-38.111111111111114</v>
      </c>
      <c r="Q59" s="18"/>
      <c r="R59" s="18"/>
    </row>
    <row r="60" ht="15">
      <c r="R60" s="18"/>
    </row>
    <row r="61" spans="1:18" ht="15">
      <c r="A61" s="1" t="s">
        <v>72</v>
      </c>
      <c r="R61" s="18"/>
    </row>
    <row r="62" spans="2:18" ht="15">
      <c r="B62" s="1">
        <v>93</v>
      </c>
      <c r="C62" s="1">
        <v>94</v>
      </c>
      <c r="D62" s="1">
        <v>95</v>
      </c>
      <c r="E62" s="1">
        <v>96</v>
      </c>
      <c r="F62" s="1">
        <v>97</v>
      </c>
      <c r="G62" s="1">
        <v>98</v>
      </c>
      <c r="H62" s="1">
        <v>99</v>
      </c>
      <c r="I62" s="1">
        <v>0</v>
      </c>
      <c r="J62" s="1">
        <v>1</v>
      </c>
      <c r="K62" s="1">
        <v>2</v>
      </c>
      <c r="L62" s="1">
        <v>3</v>
      </c>
      <c r="M62" s="9" t="s">
        <v>73</v>
      </c>
      <c r="N62" s="9" t="s">
        <v>74</v>
      </c>
      <c r="O62" s="25">
        <v>-36</v>
      </c>
      <c r="Q62" s="9"/>
      <c r="R62" s="9"/>
    </row>
    <row r="63" spans="1:18" ht="15">
      <c r="A63" s="1" t="s">
        <v>61</v>
      </c>
      <c r="B63" s="1">
        <v>-1</v>
      </c>
      <c r="C63" s="1">
        <v>73</v>
      </c>
      <c r="D63" s="1">
        <v>-29</v>
      </c>
      <c r="E63" s="1">
        <v>-19</v>
      </c>
      <c r="F63" s="1">
        <v>-17</v>
      </c>
      <c r="G63" s="1">
        <v>-49</v>
      </c>
      <c r="H63" s="1">
        <v>-59</v>
      </c>
      <c r="I63" s="1">
        <v>-57</v>
      </c>
      <c r="J63" s="1">
        <v>-35</v>
      </c>
      <c r="K63" s="1">
        <v>-27</v>
      </c>
      <c r="L63" s="1">
        <v>-26</v>
      </c>
      <c r="M63" s="1">
        <v>-40</v>
      </c>
      <c r="N63" s="27">
        <f aca="true" t="shared" si="8" ref="N63:N74">M63/M$71</f>
        <v>0.8333333333333334</v>
      </c>
      <c r="O63" s="18">
        <f aca="true" t="shared" si="9" ref="O63:O74">N63*O$62</f>
        <v>-30</v>
      </c>
      <c r="Q63" s="18"/>
      <c r="R63" s="18"/>
    </row>
    <row r="64" spans="1:18" ht="15">
      <c r="A64" s="1" t="s">
        <v>62</v>
      </c>
      <c r="B64" s="1">
        <v>-1</v>
      </c>
      <c r="C64" s="1">
        <v>94</v>
      </c>
      <c r="D64" s="1">
        <v>-20</v>
      </c>
      <c r="E64" s="1">
        <v>-31</v>
      </c>
      <c r="F64" s="1">
        <v>-22</v>
      </c>
      <c r="G64" s="1">
        <v>-46</v>
      </c>
      <c r="H64" s="1">
        <v>-58</v>
      </c>
      <c r="I64" s="1">
        <v>-54</v>
      </c>
      <c r="J64" s="1">
        <v>-28</v>
      </c>
      <c r="K64" s="1">
        <v>-26</v>
      </c>
      <c r="L64" s="1">
        <v>-17</v>
      </c>
      <c r="M64" s="1">
        <v>-36</v>
      </c>
      <c r="N64" s="27">
        <f t="shared" si="8"/>
        <v>0.75</v>
      </c>
      <c r="O64" s="18">
        <f t="shared" si="9"/>
        <v>-27</v>
      </c>
      <c r="Q64" s="18"/>
      <c r="R64" s="18"/>
    </row>
    <row r="65" spans="1:18" ht="15">
      <c r="A65" s="1" t="s">
        <v>63</v>
      </c>
      <c r="B65" s="1">
        <v>14</v>
      </c>
      <c r="C65" s="1">
        <v>120</v>
      </c>
      <c r="D65" s="1">
        <v>-17</v>
      </c>
      <c r="E65" s="1">
        <v>-16</v>
      </c>
      <c r="F65" s="1">
        <v>-14</v>
      </c>
      <c r="G65" s="1">
        <v>-46</v>
      </c>
      <c r="H65" s="1">
        <v>-61</v>
      </c>
      <c r="I65" s="1">
        <v>-50</v>
      </c>
      <c r="J65" s="1">
        <v>-28</v>
      </c>
      <c r="K65" s="1">
        <v>-26</v>
      </c>
      <c r="L65" s="1">
        <v>-13</v>
      </c>
      <c r="M65" s="1">
        <v>-35</v>
      </c>
      <c r="N65" s="27">
        <f t="shared" si="8"/>
        <v>0.7291666666666666</v>
      </c>
      <c r="O65" s="18">
        <f t="shared" si="9"/>
        <v>-26.25</v>
      </c>
      <c r="Q65" s="18"/>
      <c r="R65" s="18"/>
    </row>
    <row r="66" spans="1:18" ht="15">
      <c r="A66" s="1" t="s">
        <v>64</v>
      </c>
      <c r="B66" s="1">
        <v>4</v>
      </c>
      <c r="C66" s="1">
        <v>127</v>
      </c>
      <c r="D66" s="1">
        <v>-8</v>
      </c>
      <c r="E66" s="1">
        <v>-32</v>
      </c>
      <c r="F66" s="1">
        <v>-39</v>
      </c>
      <c r="G66" s="1">
        <v>-33</v>
      </c>
      <c r="H66" s="1">
        <v>-52</v>
      </c>
      <c r="I66" s="1">
        <v>-45</v>
      </c>
      <c r="J66" s="1">
        <v>-21</v>
      </c>
      <c r="K66" s="1">
        <v>-26</v>
      </c>
      <c r="L66" s="1">
        <v>-17</v>
      </c>
      <c r="M66" s="1">
        <v>-31</v>
      </c>
      <c r="N66" s="27">
        <f t="shared" si="8"/>
        <v>0.6458333333333334</v>
      </c>
      <c r="O66" s="18">
        <f t="shared" si="9"/>
        <v>-23.25</v>
      </c>
      <c r="Q66" s="18"/>
      <c r="R66" s="18"/>
    </row>
    <row r="67" spans="1:18" ht="15">
      <c r="A67" s="1" t="s">
        <v>63</v>
      </c>
      <c r="B67" s="1">
        <v>26</v>
      </c>
      <c r="C67" s="1">
        <v>121</v>
      </c>
      <c r="D67" s="1">
        <v>-14</v>
      </c>
      <c r="E67" s="1">
        <v>6</v>
      </c>
      <c r="F67" s="1">
        <v>-31</v>
      </c>
      <c r="G67" s="1">
        <v>-32</v>
      </c>
      <c r="H67" s="1">
        <v>-46</v>
      </c>
      <c r="I67" s="1">
        <v>-54</v>
      </c>
      <c r="J67" s="1">
        <v>-19</v>
      </c>
      <c r="K67" s="1">
        <v>-27</v>
      </c>
      <c r="L67" s="1">
        <v>-24</v>
      </c>
      <c r="M67" s="1">
        <v>-32</v>
      </c>
      <c r="N67" s="27">
        <f t="shared" si="8"/>
        <v>0.6666666666666666</v>
      </c>
      <c r="O67" s="18">
        <f t="shared" si="9"/>
        <v>-24</v>
      </c>
      <c r="Q67" s="18"/>
      <c r="R67" s="18"/>
    </row>
    <row r="68" spans="1:18" ht="15">
      <c r="A68" s="1" t="s">
        <v>61</v>
      </c>
      <c r="B68" s="1">
        <v>48</v>
      </c>
      <c r="C68" s="1">
        <v>11</v>
      </c>
      <c r="D68" s="1">
        <v>-8</v>
      </c>
      <c r="E68" s="1">
        <v>6</v>
      </c>
      <c r="F68" s="1">
        <v>-27</v>
      </c>
      <c r="G68" s="1">
        <v>-39</v>
      </c>
      <c r="H68" s="1">
        <v>-49</v>
      </c>
      <c r="I68" s="1">
        <v>-46</v>
      </c>
      <c r="J68" s="1">
        <v>-17</v>
      </c>
      <c r="K68" s="1">
        <v>-34</v>
      </c>
      <c r="L68" s="1">
        <v>-33</v>
      </c>
      <c r="M68" s="1">
        <v>-38</v>
      </c>
      <c r="N68" s="27">
        <f t="shared" si="8"/>
        <v>0.7916666666666666</v>
      </c>
      <c r="O68" s="18">
        <f t="shared" si="9"/>
        <v>-28.5</v>
      </c>
      <c r="Q68" s="18"/>
      <c r="R68" s="18"/>
    </row>
    <row r="69" spans="1:18" ht="15">
      <c r="A69" s="1" t="s">
        <v>61</v>
      </c>
      <c r="B69" s="1">
        <v>72</v>
      </c>
      <c r="C69" s="1">
        <v>-3</v>
      </c>
      <c r="D69" s="1">
        <v>6</v>
      </c>
      <c r="E69" s="1">
        <v>8</v>
      </c>
      <c r="F69" s="1">
        <v>-9</v>
      </c>
      <c r="G69" s="1">
        <v>-43</v>
      </c>
      <c r="H69" s="1">
        <v>-51</v>
      </c>
      <c r="I69" s="1">
        <v>-48</v>
      </c>
      <c r="J69" s="1">
        <v>-43</v>
      </c>
      <c r="K69" s="1">
        <v>-44</v>
      </c>
      <c r="L69" s="1">
        <v>-44</v>
      </c>
      <c r="M69" s="1">
        <v>-45</v>
      </c>
      <c r="N69" s="27">
        <f t="shared" si="8"/>
        <v>0.9375</v>
      </c>
      <c r="O69" s="18">
        <f t="shared" si="9"/>
        <v>-33.75</v>
      </c>
      <c r="Q69" s="18"/>
      <c r="R69" s="18"/>
    </row>
    <row r="70" spans="1:18" ht="15">
      <c r="A70" s="1" t="s">
        <v>64</v>
      </c>
      <c r="B70" s="1">
        <v>63</v>
      </c>
      <c r="C70" s="1">
        <v>-29</v>
      </c>
      <c r="D70" s="1">
        <v>-31</v>
      </c>
      <c r="E70" s="1">
        <v>-29</v>
      </c>
      <c r="F70" s="1">
        <v>-36</v>
      </c>
      <c r="G70" s="1">
        <v>-58</v>
      </c>
      <c r="H70" s="1">
        <v>-51</v>
      </c>
      <c r="I70" s="1">
        <v>-56</v>
      </c>
      <c r="J70" s="1">
        <v>-42</v>
      </c>
      <c r="K70" s="1">
        <v>-49</v>
      </c>
      <c r="L70" s="1">
        <v>-50</v>
      </c>
      <c r="M70" s="1">
        <v>-50</v>
      </c>
      <c r="N70" s="27">
        <f t="shared" si="8"/>
        <v>1.0416666666666667</v>
      </c>
      <c r="O70" s="18">
        <f t="shared" si="9"/>
        <v>-37.5</v>
      </c>
      <c r="Q70" s="18"/>
      <c r="R70" s="18"/>
    </row>
    <row r="71" spans="1:18" ht="15">
      <c r="A71" s="1" t="s">
        <v>65</v>
      </c>
      <c r="B71" s="1">
        <v>66</v>
      </c>
      <c r="C71" s="1">
        <v>-31</v>
      </c>
      <c r="D71" s="1">
        <v>-34</v>
      </c>
      <c r="E71" s="1">
        <v>-36</v>
      </c>
      <c r="F71" s="1">
        <v>-51</v>
      </c>
      <c r="G71" s="1">
        <v>-72</v>
      </c>
      <c r="H71" s="1">
        <v>-59</v>
      </c>
      <c r="I71" s="1">
        <v>-63</v>
      </c>
      <c r="J71" s="1">
        <v>-42</v>
      </c>
      <c r="K71" s="1">
        <v>-32</v>
      </c>
      <c r="L71" s="1">
        <v>-45</v>
      </c>
      <c r="M71" s="1">
        <v>-48</v>
      </c>
      <c r="N71" s="27">
        <f t="shared" si="8"/>
        <v>1</v>
      </c>
      <c r="O71" s="18">
        <f t="shared" si="9"/>
        <v>-36</v>
      </c>
      <c r="Q71" s="18"/>
      <c r="R71" s="18"/>
    </row>
    <row r="72" spans="1:18" ht="15">
      <c r="A72" s="1" t="s">
        <v>66</v>
      </c>
      <c r="B72" s="1">
        <v>89</v>
      </c>
      <c r="C72" s="1">
        <v>-32</v>
      </c>
      <c r="D72" s="1">
        <v>-32</v>
      </c>
      <c r="E72" s="1">
        <v>-24</v>
      </c>
      <c r="F72" s="1">
        <v>-51</v>
      </c>
      <c r="G72" s="1">
        <v>-61</v>
      </c>
      <c r="H72" s="1">
        <v>-49</v>
      </c>
      <c r="I72" s="1">
        <v>-45</v>
      </c>
      <c r="J72" s="1">
        <v>-25</v>
      </c>
      <c r="K72" s="1">
        <v>-37</v>
      </c>
      <c r="L72" s="1">
        <v>-35</v>
      </c>
      <c r="M72" s="1">
        <v>-39</v>
      </c>
      <c r="N72" s="27">
        <f t="shared" si="8"/>
        <v>0.8125</v>
      </c>
      <c r="O72" s="18">
        <f t="shared" si="9"/>
        <v>-29.25</v>
      </c>
      <c r="Q72" s="18"/>
      <c r="R72" s="18"/>
    </row>
    <row r="73" spans="1:18" ht="15">
      <c r="A73" s="1" t="s">
        <v>67</v>
      </c>
      <c r="B73" s="1">
        <v>82</v>
      </c>
      <c r="C73" s="1">
        <v>3</v>
      </c>
      <c r="D73" s="1">
        <v>-19</v>
      </c>
      <c r="E73" s="1">
        <v>-24</v>
      </c>
      <c r="F73" s="1">
        <v>-36</v>
      </c>
      <c r="G73" s="1">
        <v>-59</v>
      </c>
      <c r="H73" s="1">
        <v>-40</v>
      </c>
      <c r="I73" s="1">
        <v>-26</v>
      </c>
      <c r="J73" s="1">
        <v>-17</v>
      </c>
      <c r="K73" s="1">
        <v>-27</v>
      </c>
      <c r="L73" s="1">
        <v>-29</v>
      </c>
      <c r="M73" s="1">
        <v>-28</v>
      </c>
      <c r="N73" s="27">
        <f t="shared" si="8"/>
        <v>0.5833333333333334</v>
      </c>
      <c r="O73" s="18">
        <f t="shared" si="9"/>
        <v>-21</v>
      </c>
      <c r="Q73" s="18"/>
      <c r="R73" s="18"/>
    </row>
    <row r="74" spans="1:18" ht="15">
      <c r="A74" s="1" t="s">
        <v>68</v>
      </c>
      <c r="B74" s="1">
        <v>82</v>
      </c>
      <c r="C74" s="1">
        <v>-19</v>
      </c>
      <c r="D74" s="1">
        <v>-12</v>
      </c>
      <c r="E74" s="1">
        <v>-29</v>
      </c>
      <c r="F74" s="1">
        <v>-42</v>
      </c>
      <c r="G74" s="1">
        <v>-59</v>
      </c>
      <c r="H74" s="1">
        <v>-54</v>
      </c>
      <c r="I74" s="1">
        <v>-30</v>
      </c>
      <c r="J74" s="1">
        <v>-23</v>
      </c>
      <c r="K74" s="1">
        <v>-29</v>
      </c>
      <c r="L74" s="1">
        <v>-34</v>
      </c>
      <c r="M74" s="1">
        <v>-31</v>
      </c>
      <c r="N74" s="27">
        <f t="shared" si="8"/>
        <v>0.6458333333333334</v>
      </c>
      <c r="O74" s="18">
        <f t="shared" si="9"/>
        <v>-23.25</v>
      </c>
      <c r="Q74" s="18"/>
      <c r="R74" s="18"/>
    </row>
  </sheetData>
  <printOptions horizontalCentered="1"/>
  <pageMargins left="0.5" right="0.5" top="0.3" bottom="0.16666666666666666" header="0" footer="0"/>
  <pageSetup orientation="landscape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