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Sheet1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<sst xmlns="http://schemas.openxmlformats.org/spreadsheetml/2006/main" count="655" uniqueCount="162">
  <si>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</si>
  <si>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</si>
  <si>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</si>
  <si>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</si>
  <si>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</si>
  <si>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</si>
  <si>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</si>
  <si>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</si>
  <si>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</si>
  <si>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</si>
  <si>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</si>
  <si>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</si>
  <si>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</si>
  <si>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</si>
  <si>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</si>
  <si>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</si>
  <si>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</si>
  <si>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</si>
  <si>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</si>
  <si>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</si>
  <si>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</si>
  <si>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</si>
  <si>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</si>
  <si>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</si>
  <si>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</si>
  <si>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</si>
  <si>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</si>
  <si>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</si>
  <si>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</si>
  <si>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</si>
  <si>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</si>
  <si>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</si>
  <si>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</si>
  <si>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</si>
  <si>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</si>
  <si>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</si>
  <si>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</si>
  <si>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</si>
  <si>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</si>
  <si>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</si>
  <si>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</si>
  <si>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</si>
  <si>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</si>
  <si>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</si>
  <si>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</si>
  <si>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</si>
  <si>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</si>
  <si>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</si>
  <si>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</si>
  <si>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</si>
  <si>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</si>
  <si>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</si>
  <si>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</si>
  <si>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</si>
  <si>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</si>
  <si>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</si>
  <si>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</si>
  <si>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</si>
  <si>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</si>
  <si>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</si>
  <si>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</si>
  <si>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</si>
  <si>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</si>
  <si>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</si>
  <si>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</si>
  <si>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</si>
  <si>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</si>
  <si>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</si>
  <si>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</si>
  <si>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</si>
  <si>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</si>
  <si>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</si>
  <si>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</si>
  <si>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</si>
  <si>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</si>
  <si>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</si>
  <si>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</si>
  <si>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</si>
  <si>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</si>
  <si>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</si>
  <si>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</si>
  <si>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</si>
  <si>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</si>
  <si>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</si>
  <si>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</si>
  <si>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</si>
  <si>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</si>
  <si>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</si>
  <si>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</si>
  <si>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</si>
  <si>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</si>
  <si>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</si>
  <si>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</si>
  <si>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</si>
  <si>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</si>
  <si>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</si>
  <si>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</si>
  <si>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</si>
  <si>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</si>
  <si>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</si>
  <si>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</si>
  <si>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</si>
  <si>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</si>
  <si>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</si>
  <si>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</si>
  <si>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</si>
  <si>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</si>
  <si>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</si>
  <si>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</si>
  <si>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</si>
  <si>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</si>
  <si>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</si>
  <si>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</si>
  <si>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</si>
  <si>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</si>
  <si>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</si>
  <si>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</si>
  <si>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</si>
  <si>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</si>
  <si>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</si>
  <si>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</si>
  <si>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</si>
  <si>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</si>
  <si>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</si>
  <si>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</si>
  <si>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</si>
  <si>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</si>
  <si>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</si>
  <si>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</si>
  <si>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</si>
  <si>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</si>
  <si>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</si>
  <si>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</si>
  <si>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</si>
  <si>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</si>
  <si>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</si>
  <si>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</si>
  <si>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</si>
  <si>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</si>
  <si>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</si>
  <si>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</si>
  <si>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</si>
  <si>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</si>
  <si>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</si>
  <si>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</si>
  <si>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</si>
  <si>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Includes seed treatment for wireworn &amp; flea beetle</t>
  </si>
  <si>
    <t>Soil test, custom aerial application</t>
  </si>
  <si>
    <t>Soil test, two custom aerial applications</t>
  </si>
  <si>
    <t>Crop insurance is not available in this region</t>
  </si>
  <si>
    <t>North Dakota 2013 Projected Crop Budgets - North East</t>
  </si>
  <si>
    <t>Market</t>
  </si>
  <si>
    <t xml:space="preserve">  Market Price</t>
  </si>
  <si>
    <t>Wheat midge &amp; cereal grain aphid insect. would be $6 each</t>
  </si>
  <si>
    <t>Malt price, feed quality occurs about 50%, price est. is $4.75</t>
  </si>
  <si>
    <t>Fungicide for rust would cost $4 plus application</t>
  </si>
  <si>
    <t>Fungicide for pasmo has shown good yield response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</si>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</sst>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0" max="10" width="10.00390625" style="0" customWidth="1"/>
  </cols>
  <sheetData>
    <row r="1" spans="1:10" ht="15.7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97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98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99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100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101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102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103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104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105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106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107</v>
      </c>
      <c r="B14" s="39"/>
      <c r="C14" s="39"/>
      <c r="D14" s="39"/>
      <c r="E14" s="39"/>
      <c r="F14" s="39"/>
      <c r="G14" s="39"/>
      <c r="H14" s="39"/>
    </row>
    <row r="15" spans="1:8" ht="12.75">
      <c r="A15" s="17" t="s">
        <v>108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109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110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134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111</v>
      </c>
      <c r="B19" s="39"/>
      <c r="C19" s="39"/>
      <c r="E19" s="39"/>
      <c r="F19" s="39"/>
      <c r="G19" s="39"/>
      <c r="H19" s="39"/>
    </row>
    <row r="20" spans="1:8" ht="12.75">
      <c r="A20" s="17" t="s">
        <v>112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113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114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115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116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117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118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119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120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128</v>
      </c>
      <c r="B32" s="37" t="s">
        <v>129</v>
      </c>
      <c r="C32" s="37"/>
      <c r="D32" s="41"/>
      <c r="E32" s="37" t="s">
        <v>130</v>
      </c>
      <c r="F32" s="37"/>
      <c r="G32" s="37"/>
      <c r="H32" s="37"/>
    </row>
    <row r="33" spans="1:11" ht="12.75">
      <c r="A33" s="37" t="s">
        <v>131</v>
      </c>
      <c r="B33" s="77" t="s">
        <v>132</v>
      </c>
      <c r="C33" s="78"/>
      <c r="D33" s="78"/>
      <c r="E33" s="78"/>
      <c r="F33" s="78"/>
      <c r="G33" s="78"/>
      <c r="H33" s="37" t="s">
        <v>133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1190</v>
      </c>
      <c r="C2" s="71"/>
    </row>
    <row r="3" spans="1:3" ht="12.75">
      <c r="A3" t="s">
        <v>152</v>
      </c>
      <c r="B3" s="10">
        <v>0.317</v>
      </c>
      <c r="C3" s="71"/>
    </row>
    <row r="4" spans="1:3" ht="12.75">
      <c r="A4" t="s">
        <v>28</v>
      </c>
      <c r="B4">
        <f>B2*B3</f>
        <v>377.23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45.98</v>
      </c>
      <c r="C7" s="74" t="s">
        <v>146</v>
      </c>
    </row>
    <row r="8" spans="1:3" ht="12.75">
      <c r="A8" s="1" t="s">
        <v>9</v>
      </c>
      <c r="B8" s="11">
        <v>28</v>
      </c>
      <c r="C8" s="71"/>
    </row>
    <row r="9" spans="1:3" ht="12.75">
      <c r="A9" s="1" t="s">
        <v>24</v>
      </c>
      <c r="B9" s="11">
        <v>0</v>
      </c>
      <c r="C9" s="71" t="s">
        <v>155</v>
      </c>
    </row>
    <row r="10" spans="1:3" ht="12.75">
      <c r="A10" s="1" t="s">
        <v>10</v>
      </c>
      <c r="B10" s="11">
        <v>14</v>
      </c>
      <c r="C10" s="71" t="s">
        <v>142</v>
      </c>
    </row>
    <row r="11" spans="1:3" ht="12.75">
      <c r="A11" s="1" t="s">
        <v>12</v>
      </c>
      <c r="B11" s="11">
        <v>37.07</v>
      </c>
      <c r="C11" s="71"/>
    </row>
    <row r="12" spans="1:3" ht="12.75">
      <c r="A12" s="1" t="s">
        <v>11</v>
      </c>
      <c r="B12" s="11">
        <v>28.7</v>
      </c>
      <c r="C12" s="71"/>
    </row>
    <row r="13" spans="1:3" ht="12.75">
      <c r="A13" s="1" t="s">
        <v>13</v>
      </c>
      <c r="B13" s="11">
        <v>20.89</v>
      </c>
      <c r="C13" s="71"/>
    </row>
    <row r="14" spans="1:3" ht="12.75">
      <c r="A14" s="1" t="s">
        <v>14</v>
      </c>
      <c r="B14" s="11">
        <v>18.02</v>
      </c>
      <c r="C14" s="71"/>
    </row>
    <row r="15" spans="1:3" ht="12.75">
      <c r="A15" s="1" t="s">
        <v>15</v>
      </c>
      <c r="B15" s="11">
        <v>2.38</v>
      </c>
      <c r="C15" s="71"/>
    </row>
    <row r="16" spans="1:3" ht="12.75">
      <c r="A16" s="1" t="s">
        <v>16</v>
      </c>
      <c r="B16" s="11">
        <v>16.5</v>
      </c>
      <c r="C16" s="71" t="s">
        <v>148</v>
      </c>
    </row>
    <row r="17" spans="1:3" ht="12.75">
      <c r="A17" s="1" t="s">
        <v>17</v>
      </c>
      <c r="B17" s="12">
        <v>4.87</v>
      </c>
      <c r="C17" s="71"/>
    </row>
    <row r="18" spans="1:3" ht="12.75">
      <c r="A18" t="s">
        <v>2</v>
      </c>
      <c r="B18" s="2">
        <f>SUM(B7:B17)</f>
        <v>216.41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7.46</v>
      </c>
      <c r="C21" s="71"/>
    </row>
    <row r="22" spans="1:3" ht="12.75">
      <c r="A22" s="1" t="s">
        <v>19</v>
      </c>
      <c r="B22" s="7">
        <v>22.51</v>
      </c>
      <c r="C22" s="71"/>
    </row>
    <row r="23" spans="1:3" ht="12.75">
      <c r="A23" s="1" t="s">
        <v>20</v>
      </c>
      <c r="B23" s="7">
        <v>13.66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95.33000000000001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311.74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65.49000000000001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0.18185714285714286</v>
      </c>
      <c r="C32" s="71"/>
    </row>
    <row r="33" spans="1:3" ht="12.75">
      <c r="A33" t="s">
        <v>23</v>
      </c>
      <c r="B33" s="13">
        <f>B25/B2</f>
        <v>0.080109243697479</v>
      </c>
      <c r="C33" s="71"/>
    </row>
    <row r="34" spans="1:3" ht="12.75">
      <c r="A34" t="s">
        <v>27</v>
      </c>
      <c r="B34" s="13">
        <f>B27/B2</f>
        <v>0.26196638655462184</v>
      </c>
      <c r="C34" s="71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1660</v>
      </c>
      <c r="C2" s="71"/>
    </row>
    <row r="3" spans="1:3" ht="12.75">
      <c r="A3" t="s">
        <v>152</v>
      </c>
      <c r="B3" s="12">
        <v>0.24</v>
      </c>
      <c r="C3" s="71"/>
    </row>
    <row r="4" spans="1:3" ht="12.75">
      <c r="A4" t="s">
        <v>28</v>
      </c>
      <c r="B4" s="2">
        <f>B2*B3</f>
        <v>398.4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0</v>
      </c>
      <c r="C9" s="71" t="s">
        <v>143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97.8</v>
      </c>
      <c r="C11" s="71"/>
    </row>
    <row r="12" spans="1:3" ht="12.75">
      <c r="A12" s="1" t="s">
        <v>11</v>
      </c>
      <c r="B12" s="11">
        <v>19</v>
      </c>
      <c r="C12" s="71"/>
    </row>
    <row r="13" spans="1:3" ht="12.75">
      <c r="A13" s="1" t="s">
        <v>13</v>
      </c>
      <c r="B13" s="11">
        <v>17.91</v>
      </c>
      <c r="C13" s="71"/>
    </row>
    <row r="14" spans="1:3" ht="12.75">
      <c r="A14" s="1" t="s">
        <v>14</v>
      </c>
      <c r="B14" s="11">
        <v>16.79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5.04</v>
      </c>
      <c r="C17" s="71"/>
    </row>
    <row r="18" spans="1:3" ht="12.75">
      <c r="A18" t="s">
        <v>2</v>
      </c>
      <c r="B18" s="2">
        <f>SUM(B7:B17)</f>
        <v>224.04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6.84</v>
      </c>
      <c r="C21" s="71"/>
    </row>
    <row r="22" spans="1:3" ht="12.75">
      <c r="A22" s="1" t="s">
        <v>19</v>
      </c>
      <c r="B22" s="7">
        <v>20.19</v>
      </c>
      <c r="C22" s="71"/>
    </row>
    <row r="23" spans="1:3" ht="12.75">
      <c r="A23" s="1" t="s">
        <v>20</v>
      </c>
      <c r="B23" s="7">
        <v>11.78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90.51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314.55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83.84999999999997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0.13496385542168673</v>
      </c>
      <c r="C32" s="71"/>
    </row>
    <row r="33" spans="1:3" ht="12.75">
      <c r="A33" t="s">
        <v>23</v>
      </c>
      <c r="B33" s="13">
        <f>B25/B2</f>
        <v>0.05452409638554217</v>
      </c>
      <c r="C33" s="71"/>
    </row>
    <row r="34" spans="1:3" ht="12.75">
      <c r="A34" t="s">
        <v>27</v>
      </c>
      <c r="B34" s="13">
        <f>B27/B2</f>
        <v>0.1894879518072289</v>
      </c>
      <c r="C34" s="71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22</v>
      </c>
      <c r="C2" s="71"/>
    </row>
    <row r="3" spans="1:3" ht="12.75">
      <c r="A3" t="s">
        <v>152</v>
      </c>
      <c r="B3" s="10">
        <v>13.17</v>
      </c>
      <c r="C3" s="71"/>
    </row>
    <row r="4" spans="1:3" ht="12.75">
      <c r="A4" t="s">
        <v>28</v>
      </c>
      <c r="B4">
        <f>B2*B3</f>
        <v>289.74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14.4</v>
      </c>
      <c r="C7" s="71"/>
    </row>
    <row r="8" spans="1:3" ht="12.75">
      <c r="A8" s="1" t="s">
        <v>9</v>
      </c>
      <c r="B8" s="11">
        <v>19</v>
      </c>
      <c r="C8" s="71"/>
    </row>
    <row r="9" spans="1:3" ht="12.75">
      <c r="A9" s="1" t="s">
        <v>24</v>
      </c>
      <c r="B9" s="11">
        <v>0</v>
      </c>
      <c r="C9" s="71" t="s">
        <v>156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41.51</v>
      </c>
      <c r="C11" s="71"/>
    </row>
    <row r="12" spans="1:3" ht="12.75">
      <c r="A12" s="1" t="s">
        <v>11</v>
      </c>
      <c r="B12" s="11">
        <v>12.1</v>
      </c>
      <c r="C12" s="71"/>
    </row>
    <row r="13" spans="1:3" ht="12.75">
      <c r="A13" s="1" t="s">
        <v>13</v>
      </c>
      <c r="B13" s="11">
        <v>20.28</v>
      </c>
      <c r="C13" s="71"/>
    </row>
    <row r="14" spans="1:3" ht="12.75">
      <c r="A14" s="1" t="s">
        <v>14</v>
      </c>
      <c r="B14" s="11">
        <v>18.64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2.93</v>
      </c>
      <c r="C17" s="71"/>
    </row>
    <row r="18" spans="1:3" ht="12.75">
      <c r="A18" t="s">
        <v>2</v>
      </c>
      <c r="B18" s="2">
        <f>SUM(B7:B17)</f>
        <v>130.35999999999999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</v>
      </c>
      <c r="C21" s="71"/>
    </row>
    <row r="22" spans="1:3" ht="12.75">
      <c r="A22" s="1" t="s">
        <v>19</v>
      </c>
      <c r="B22" s="7">
        <v>21.64</v>
      </c>
      <c r="C22" s="71"/>
    </row>
    <row r="23" spans="1:3" ht="12.75">
      <c r="A23" s="1" t="s">
        <v>20</v>
      </c>
      <c r="B23" s="7">
        <v>13.28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93.82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224.17999999999998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65.56000000000003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5.925454545454545</v>
      </c>
      <c r="C32" s="71"/>
    </row>
    <row r="33" spans="1:3" ht="12.75">
      <c r="A33" t="s">
        <v>23</v>
      </c>
      <c r="B33" s="2">
        <f>B25/B2</f>
        <v>4.264545454545455</v>
      </c>
      <c r="C33" s="71"/>
    </row>
    <row r="34" spans="1:3" ht="12.75">
      <c r="A34" t="s">
        <v>27</v>
      </c>
      <c r="B34" s="2">
        <f>B27/B2</f>
        <v>10.19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36</v>
      </c>
      <c r="C2" s="71"/>
    </row>
    <row r="3" spans="1:3" ht="12.75">
      <c r="A3" t="s">
        <v>152</v>
      </c>
      <c r="B3" s="12">
        <v>8.52</v>
      </c>
      <c r="C3" s="71" t="s">
        <v>157</v>
      </c>
    </row>
    <row r="4" spans="1:3" ht="12.75">
      <c r="A4" t="s">
        <v>28</v>
      </c>
      <c r="B4" s="2">
        <f>B2*B3</f>
        <v>306.71999999999997</v>
      </c>
      <c r="C4" s="71" t="s">
        <v>158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43.5</v>
      </c>
      <c r="C7" s="71" t="s">
        <v>159</v>
      </c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1.5</v>
      </c>
      <c r="C9" s="71" t="s">
        <v>160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15.33</v>
      </c>
      <c r="C11" s="71"/>
    </row>
    <row r="12" spans="1:3" ht="12.75">
      <c r="A12" s="1" t="s">
        <v>11</v>
      </c>
      <c r="B12" s="11">
        <v>12.8</v>
      </c>
      <c r="C12" s="71"/>
    </row>
    <row r="13" spans="1:3" ht="12.75">
      <c r="A13" s="1" t="s">
        <v>13</v>
      </c>
      <c r="B13" s="11">
        <v>20.99</v>
      </c>
      <c r="C13" s="71"/>
    </row>
    <row r="14" spans="1:3" ht="12.75">
      <c r="A14" s="1" t="s">
        <v>14</v>
      </c>
      <c r="B14" s="11">
        <v>19.3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161</v>
      </c>
    </row>
    <row r="17" spans="1:3" ht="12.75">
      <c r="A17" s="1" t="s">
        <v>17</v>
      </c>
      <c r="B17" s="12">
        <v>3.44</v>
      </c>
      <c r="C17" s="71"/>
    </row>
    <row r="18" spans="1:3" ht="12.75">
      <c r="A18" t="s">
        <v>2</v>
      </c>
      <c r="B18" s="2">
        <f>SUM(B7:B17)</f>
        <v>153.10999999999999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</v>
      </c>
      <c r="C21" s="71"/>
    </row>
    <row r="22" spans="1:3" ht="12.75">
      <c r="A22" s="1" t="s">
        <v>19</v>
      </c>
      <c r="B22" s="7">
        <v>23.06</v>
      </c>
      <c r="C22" s="71"/>
    </row>
    <row r="23" spans="1:3" ht="12.75">
      <c r="A23" s="1" t="s">
        <v>20</v>
      </c>
      <c r="B23" s="7">
        <v>13.16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95.22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248.32999999999998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58.389999999999986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4.253055555555555</v>
      </c>
      <c r="C32" s="71"/>
    </row>
    <row r="33" spans="1:3" ht="12.75">
      <c r="A33" t="s">
        <v>23</v>
      </c>
      <c r="B33" s="2">
        <f>B25/B2</f>
        <v>2.645</v>
      </c>
      <c r="C33" s="71"/>
    </row>
    <row r="34" spans="1:3" ht="12.75">
      <c r="A34" t="s">
        <v>27</v>
      </c>
      <c r="B34" s="2">
        <f>B27/B2</f>
        <v>6.898055555555555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67</v>
      </c>
      <c r="C2" s="71"/>
    </row>
    <row r="3" spans="1:3" ht="12.75">
      <c r="A3" t="s">
        <v>152</v>
      </c>
      <c r="B3" s="12">
        <v>3.4</v>
      </c>
      <c r="C3" s="71"/>
    </row>
    <row r="4" spans="1:3" ht="12.75">
      <c r="A4" t="s">
        <v>28</v>
      </c>
      <c r="B4" s="2">
        <f>B2*B3</f>
        <v>227.79999999999998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</v>
      </c>
      <c r="C7" s="71"/>
    </row>
    <row r="8" spans="1:3" ht="12.75">
      <c r="A8" s="1" t="s">
        <v>9</v>
      </c>
      <c r="B8" s="11">
        <v>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64.56</v>
      </c>
      <c r="C11" s="71"/>
    </row>
    <row r="12" spans="1:3" ht="12.75">
      <c r="A12" s="1" t="s">
        <v>11</v>
      </c>
      <c r="B12" s="11">
        <v>12.5</v>
      </c>
      <c r="C12" s="71"/>
    </row>
    <row r="13" spans="1:3" ht="12.75">
      <c r="A13" s="1" t="s">
        <v>13</v>
      </c>
      <c r="B13" s="11">
        <v>23.52</v>
      </c>
      <c r="C13" s="71"/>
    </row>
    <row r="14" spans="1:3" ht="12.75">
      <c r="A14" s="1" t="s">
        <v>14</v>
      </c>
      <c r="B14" s="11">
        <v>19.22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3.2</v>
      </c>
      <c r="C17" s="71"/>
    </row>
    <row r="18" spans="1:3" ht="12.75">
      <c r="A18" t="s">
        <v>2</v>
      </c>
      <c r="B18" s="2">
        <f>SUM(B7:B17)</f>
        <v>142.5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7.78</v>
      </c>
      <c r="C21" s="71"/>
    </row>
    <row r="22" spans="1:3" ht="12.75">
      <c r="A22" s="1" t="s">
        <v>19</v>
      </c>
      <c r="B22" s="7">
        <v>23.29</v>
      </c>
      <c r="C22" s="71"/>
    </row>
    <row r="23" spans="1:3" ht="12.75">
      <c r="A23" s="1" t="s">
        <v>20</v>
      </c>
      <c r="B23" s="7">
        <v>13.8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96.57000000000001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239.07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-11.27000000000001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2.126865671641791</v>
      </c>
      <c r="C32" s="71"/>
    </row>
    <row r="33" spans="1:3" ht="12.75">
      <c r="A33" t="s">
        <v>23</v>
      </c>
      <c r="B33" s="2">
        <f>B25/B2</f>
        <v>1.4413432835820896</v>
      </c>
      <c r="C33" s="71"/>
    </row>
    <row r="34" spans="1:3" ht="12.75">
      <c r="A34" t="s">
        <v>27</v>
      </c>
      <c r="B34" s="2">
        <f>B27/B2</f>
        <v>3.5682089552238807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152</v>
      </c>
      <c r="B3" s="12">
        <v>0.393</v>
      </c>
      <c r="C3" s="71"/>
    </row>
    <row r="4" spans="1:3" ht="12.75">
      <c r="A4" t="s">
        <v>28</v>
      </c>
      <c r="B4" s="2">
        <f>B2*B3</f>
        <v>373.35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144</v>
      </c>
    </row>
    <row r="11" spans="1:3" ht="12.75">
      <c r="A11" s="1" t="s">
        <v>12</v>
      </c>
      <c r="B11" s="11">
        <v>42.06</v>
      </c>
      <c r="C11" s="71"/>
    </row>
    <row r="12" spans="1:3" ht="12.75">
      <c r="A12" s="1" t="s">
        <v>11</v>
      </c>
      <c r="B12" s="11">
        <v>20</v>
      </c>
      <c r="C12" s="71"/>
    </row>
    <row r="13" spans="1:3" ht="12.75">
      <c r="A13" s="1" t="s">
        <v>13</v>
      </c>
      <c r="B13" s="11">
        <v>18.64</v>
      </c>
      <c r="C13" s="71"/>
    </row>
    <row r="14" spans="1:3" ht="12.75">
      <c r="A14" s="1" t="s">
        <v>14</v>
      </c>
      <c r="B14" s="11">
        <v>17.6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3.2</v>
      </c>
      <c r="C17" s="71"/>
    </row>
    <row r="18" spans="1:3" ht="12.75">
      <c r="A18" t="s">
        <v>2</v>
      </c>
      <c r="B18" s="2">
        <f>SUM(B7:B17)</f>
        <v>142.4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6.87</v>
      </c>
      <c r="C21" s="71"/>
    </row>
    <row r="22" spans="1:3" ht="12.75">
      <c r="A22" s="1" t="s">
        <v>19</v>
      </c>
      <c r="B22" s="7">
        <v>20.58</v>
      </c>
      <c r="C22" s="71"/>
    </row>
    <row r="23" spans="1:3" ht="12.75">
      <c r="A23" s="1" t="s">
        <v>20</v>
      </c>
      <c r="B23" s="7">
        <v>12.37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91.52000000000001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233.92000000000002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139.43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0.14989473684210528</v>
      </c>
      <c r="C32" s="71"/>
    </row>
    <row r="33" spans="1:3" ht="12.75">
      <c r="A33" t="s">
        <v>23</v>
      </c>
      <c r="B33" s="13">
        <f>B25/B2</f>
        <v>0.09633684210526317</v>
      </c>
      <c r="C33" s="71"/>
    </row>
    <row r="34" spans="1:3" ht="12.75">
      <c r="A34" t="s">
        <v>27</v>
      </c>
      <c r="B34" s="13">
        <f>B27/B2</f>
        <v>0.24623157894736844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152</v>
      </c>
      <c r="B3" s="10">
        <v>0.286</v>
      </c>
      <c r="C3" s="71"/>
    </row>
    <row r="4" spans="1:3" ht="12.75">
      <c r="A4" t="s">
        <v>28</v>
      </c>
      <c r="B4" s="2">
        <f>B2*B3</f>
        <v>271.7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33.5</v>
      </c>
      <c r="C7" s="71"/>
    </row>
    <row r="8" spans="1:3" ht="12.75">
      <c r="A8" s="1" t="s">
        <v>9</v>
      </c>
      <c r="B8" s="11">
        <v>11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24.69</v>
      </c>
      <c r="C11" s="71"/>
    </row>
    <row r="12" spans="1:3" ht="12.75">
      <c r="A12" s="1" t="s">
        <v>11</v>
      </c>
      <c r="B12" s="11">
        <v>0</v>
      </c>
      <c r="C12" s="71" t="s">
        <v>149</v>
      </c>
    </row>
    <row r="13" spans="1:3" ht="12.75">
      <c r="A13" s="1" t="s">
        <v>13</v>
      </c>
      <c r="B13" s="11">
        <v>21.75</v>
      </c>
      <c r="C13" s="71"/>
    </row>
    <row r="14" spans="1:3" ht="12.75">
      <c r="A14" s="1" t="s">
        <v>14</v>
      </c>
      <c r="B14" s="11">
        <v>19.2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2.57</v>
      </c>
      <c r="C17" s="71"/>
    </row>
    <row r="18" spans="1:3" ht="12.75">
      <c r="A18" t="s">
        <v>2</v>
      </c>
      <c r="B18" s="2">
        <f>SUM(B7:B17)</f>
        <v>114.21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7.27</v>
      </c>
      <c r="C21" s="71"/>
    </row>
    <row r="22" spans="1:3" ht="12.75">
      <c r="A22" s="1" t="s">
        <v>19</v>
      </c>
      <c r="B22" s="7">
        <v>22.18</v>
      </c>
      <c r="C22" s="71"/>
    </row>
    <row r="23" spans="1:3" ht="12.75">
      <c r="A23" s="1" t="s">
        <v>20</v>
      </c>
      <c r="B23" s="7">
        <v>13.57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94.72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208.93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62.76999999999998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0.12022105263157894</v>
      </c>
      <c r="C32" s="71"/>
    </row>
    <row r="33" spans="1:3" ht="12.75">
      <c r="A33" t="s">
        <v>23</v>
      </c>
      <c r="B33" s="13">
        <f>B25/B2</f>
        <v>0.09970526315789474</v>
      </c>
      <c r="C33" s="71"/>
    </row>
    <row r="34" spans="1:3" ht="12.75">
      <c r="A34" t="s">
        <v>27</v>
      </c>
      <c r="B34" s="13">
        <f>B27/B2</f>
        <v>0.2199263157894737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1"/>
    </row>
    <row r="3" spans="1:3" ht="12.75">
      <c r="A3" t="s">
        <v>152</v>
      </c>
      <c r="B3" s="10">
        <v>0.185</v>
      </c>
      <c r="C3" s="71"/>
    </row>
    <row r="4" spans="1:3" ht="12.75">
      <c r="A4" t="s">
        <v>28</v>
      </c>
      <c r="B4" s="2">
        <f>B2*B3</f>
        <v>296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13.75</v>
      </c>
      <c r="C7" s="71"/>
    </row>
    <row r="8" spans="1:3" ht="12.75">
      <c r="A8" s="1" t="s">
        <v>9</v>
      </c>
      <c r="B8" s="11">
        <v>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34.44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20.84</v>
      </c>
      <c r="C13" s="71"/>
    </row>
    <row r="14" spans="1:3" ht="12.75">
      <c r="A14" s="1" t="s">
        <v>14</v>
      </c>
      <c r="B14" s="11">
        <v>18.32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2.11</v>
      </c>
      <c r="C17" s="71"/>
    </row>
    <row r="18" spans="1:3" ht="12.75">
      <c r="A18" t="s">
        <v>2</v>
      </c>
      <c r="B18" s="2">
        <f>SUM(B7:B17)</f>
        <v>93.96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7.19</v>
      </c>
      <c r="C21" s="71"/>
    </row>
    <row r="22" spans="1:3" ht="12.75">
      <c r="A22" s="1" t="s">
        <v>19</v>
      </c>
      <c r="B22" s="7">
        <v>21.65</v>
      </c>
      <c r="C22" s="71"/>
    </row>
    <row r="23" spans="1:3" ht="12.75">
      <c r="A23" s="1" t="s">
        <v>20</v>
      </c>
      <c r="B23" s="7">
        <v>12.92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93.46000000000001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187.42000000000002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108.57999999999998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13">
        <f>B18/B2</f>
        <v>0.058725</v>
      </c>
      <c r="C32" s="71"/>
    </row>
    <row r="33" spans="1:3" ht="12.75">
      <c r="A33" t="s">
        <v>23</v>
      </c>
      <c r="B33" s="13">
        <f>B25/B2</f>
        <v>0.058412500000000006</v>
      </c>
      <c r="C33" s="71"/>
    </row>
    <row r="34" spans="1:3" ht="12.75">
      <c r="A34" t="s">
        <v>27</v>
      </c>
      <c r="B34" s="13">
        <f>B27/B2</f>
        <v>0.1171375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3" t="s">
        <v>30</v>
      </c>
    </row>
    <row r="2" spans="1:3" ht="12.75">
      <c r="A2" t="s">
        <v>29</v>
      </c>
      <c r="B2" s="9">
        <v>51</v>
      </c>
      <c r="C2" s="71"/>
    </row>
    <row r="3" spans="1:3" ht="12.75">
      <c r="A3" t="s">
        <v>152</v>
      </c>
      <c r="B3" s="10">
        <v>8.02</v>
      </c>
      <c r="C3" s="71"/>
    </row>
    <row r="4" spans="1:3" ht="12.75">
      <c r="A4" t="s">
        <v>28</v>
      </c>
      <c r="B4">
        <f>B2*B3</f>
        <v>409.02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13.5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100.06</v>
      </c>
      <c r="C11" s="71"/>
    </row>
    <row r="12" spans="1:3" ht="12.75">
      <c r="A12" s="1" t="s">
        <v>11</v>
      </c>
      <c r="B12" s="11">
        <v>23.9</v>
      </c>
      <c r="C12" s="71"/>
    </row>
    <row r="13" spans="1:3" ht="12.75">
      <c r="A13" s="1" t="s">
        <v>13</v>
      </c>
      <c r="B13" s="11">
        <v>16.57</v>
      </c>
      <c r="C13" s="71"/>
    </row>
    <row r="14" spans="1:3" ht="12.75">
      <c r="A14" s="1" t="s">
        <v>14</v>
      </c>
      <c r="B14" s="11">
        <v>15.91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</v>
      </c>
      <c r="C16" s="71"/>
    </row>
    <row r="17" spans="1:3" ht="12.75">
      <c r="A17" s="1" t="s">
        <v>17</v>
      </c>
      <c r="B17" s="12">
        <v>4.78</v>
      </c>
      <c r="C17" s="71"/>
    </row>
    <row r="18" spans="1:3" ht="12.75">
      <c r="A18" t="s">
        <v>2</v>
      </c>
      <c r="B18" s="2">
        <f>SUM(B7:B17)</f>
        <v>212.72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6.58</v>
      </c>
      <c r="C21" s="71"/>
    </row>
    <row r="22" spans="1:3" ht="12.75">
      <c r="A22" s="1" t="s">
        <v>19</v>
      </c>
      <c r="B22" s="7">
        <v>18.6</v>
      </c>
      <c r="C22" s="71"/>
    </row>
    <row r="23" spans="1:3" ht="12.75">
      <c r="A23" s="1" t="s">
        <v>20</v>
      </c>
      <c r="B23" s="7">
        <v>10.29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87.17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299.89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109.13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4.170980392156863</v>
      </c>
      <c r="C32" s="71"/>
    </row>
    <row r="33" spans="1:3" ht="12.75">
      <c r="A33" t="s">
        <v>23</v>
      </c>
      <c r="B33" s="2">
        <f>B25/B2</f>
        <v>1.7092156862745098</v>
      </c>
      <c r="C33" s="71"/>
    </row>
    <row r="34" spans="1:3" ht="12.75">
      <c r="A34" t="s">
        <v>27</v>
      </c>
      <c r="B34" s="2">
        <f>B27/B2</f>
        <v>5.880196078431372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8"/>
      <c r="B1" s="49" t="s">
        <v>151</v>
      </c>
      <c r="C1" s="49" t="s">
        <v>65</v>
      </c>
      <c r="D1" s="49" t="s">
        <v>121</v>
      </c>
      <c r="E1" s="68" t="s">
        <v>73</v>
      </c>
      <c r="F1" s="49" t="s">
        <v>77</v>
      </c>
      <c r="G1" s="49" t="s">
        <v>78</v>
      </c>
      <c r="H1" s="50" t="s">
        <v>68</v>
      </c>
    </row>
    <row r="2" spans="1:8" ht="12.75">
      <c r="A2" s="51" t="s">
        <v>63</v>
      </c>
      <c r="B2" s="15" t="s">
        <v>64</v>
      </c>
      <c r="C2" s="15" t="s">
        <v>66</v>
      </c>
      <c r="D2" s="42" t="s">
        <v>122</v>
      </c>
      <c r="E2" s="69" t="s">
        <v>74</v>
      </c>
      <c r="F2" s="15" t="s">
        <v>74</v>
      </c>
      <c r="G2" s="15" t="s">
        <v>74</v>
      </c>
      <c r="H2" s="52" t="s">
        <v>67</v>
      </c>
    </row>
    <row r="3" spans="1:8" ht="12.75">
      <c r="A3" s="53" t="s">
        <v>50</v>
      </c>
      <c r="B3" s="43">
        <f>HRSW!B4</f>
        <v>377.96999999999997</v>
      </c>
      <c r="C3" s="43">
        <f>HRSW!B18</f>
        <v>195.39999999999998</v>
      </c>
      <c r="D3" s="16">
        <f>B3-C3</f>
        <v>182.57</v>
      </c>
      <c r="E3" s="18">
        <v>600</v>
      </c>
      <c r="F3" s="19">
        <f aca="true" t="shared" si="0" ref="F3:F18">B3*E3</f>
        <v>226781.99999999997</v>
      </c>
      <c r="G3" s="19">
        <f aca="true" t="shared" si="1" ref="G3:G18">E3*C3</f>
        <v>117239.99999999999</v>
      </c>
      <c r="H3" s="30">
        <f>F3-G3</f>
        <v>109541.99999999999</v>
      </c>
    </row>
    <row r="4" spans="1:8" ht="12.75">
      <c r="A4" s="53" t="s">
        <v>51</v>
      </c>
      <c r="B4" s="43">
        <f>Durum!B4</f>
        <v>360.79999999999995</v>
      </c>
      <c r="C4" s="43">
        <f>Durum!B18</f>
        <v>188.53</v>
      </c>
      <c r="D4" s="16">
        <f aca="true" t="shared" si="2" ref="D4:D18">B4-C4</f>
        <v>172.26999999999995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52</v>
      </c>
      <c r="B5" s="43">
        <f>Barley!B4</f>
        <v>403.20000000000005</v>
      </c>
      <c r="C5" s="43">
        <f>Barley!B18</f>
        <v>184.04</v>
      </c>
      <c r="D5" s="16">
        <f t="shared" si="2"/>
        <v>219.16000000000005</v>
      </c>
      <c r="E5" s="18">
        <v>400</v>
      </c>
      <c r="F5" s="19">
        <f t="shared" si="0"/>
        <v>161280.00000000003</v>
      </c>
      <c r="G5" s="19">
        <f t="shared" si="1"/>
        <v>73616</v>
      </c>
      <c r="H5" s="30">
        <f t="shared" si="3"/>
        <v>87664.00000000003</v>
      </c>
    </row>
    <row r="6" spans="1:8" ht="12.75">
      <c r="A6" s="53" t="s">
        <v>26</v>
      </c>
      <c r="B6" s="43">
        <f>Corn!B4</f>
        <v>559.29</v>
      </c>
      <c r="C6" s="43">
        <f>Corn!B18</f>
        <v>329.11</v>
      </c>
      <c r="D6" s="16">
        <f t="shared" si="2"/>
        <v>230.17999999999995</v>
      </c>
      <c r="E6" s="18">
        <v>200</v>
      </c>
      <c r="F6" s="19">
        <f t="shared" si="0"/>
        <v>111858</v>
      </c>
      <c r="G6" s="19">
        <f t="shared" si="1"/>
        <v>65822</v>
      </c>
      <c r="H6" s="30">
        <f t="shared" si="3"/>
        <v>46036</v>
      </c>
    </row>
    <row r="7" spans="1:8" ht="12.75">
      <c r="A7" s="53" t="s">
        <v>25</v>
      </c>
      <c r="B7" s="43">
        <f>Soyb!B4</f>
        <v>348.59999999999997</v>
      </c>
      <c r="C7" s="43">
        <f>Soyb!B18</f>
        <v>178.24</v>
      </c>
      <c r="D7" s="16">
        <f t="shared" si="2"/>
        <v>170.35999999999996</v>
      </c>
      <c r="E7" s="18">
        <v>600</v>
      </c>
      <c r="F7" s="19">
        <f t="shared" si="0"/>
        <v>209159.99999999997</v>
      </c>
      <c r="G7" s="19">
        <f t="shared" si="1"/>
        <v>106944</v>
      </c>
      <c r="H7" s="30">
        <f t="shared" si="3"/>
        <v>102215.99999999997</v>
      </c>
    </row>
    <row r="8" spans="1:8" ht="12.75">
      <c r="A8" s="53" t="s">
        <v>83</v>
      </c>
      <c r="B8" s="43">
        <f>Drybean!B4</f>
        <v>454.40000000000003</v>
      </c>
      <c r="C8" s="43">
        <f>Drybean!B18</f>
        <v>254.79999999999998</v>
      </c>
      <c r="D8" s="16">
        <f t="shared" si="2"/>
        <v>199.60000000000005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53</v>
      </c>
      <c r="B9" s="43">
        <f>Oil_SF!B4</f>
        <v>320.53</v>
      </c>
      <c r="C9" s="43">
        <f>Oil_SF!B18</f>
        <v>182.26</v>
      </c>
      <c r="D9" s="16">
        <f t="shared" si="2"/>
        <v>138.26999999999998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54</v>
      </c>
      <c r="B10" s="43">
        <f>Conf_SF!B4</f>
        <v>377.23</v>
      </c>
      <c r="C10" s="43">
        <f>Conf_SF!B18</f>
        <v>216.41</v>
      </c>
      <c r="D10" s="16">
        <f t="shared" si="2"/>
        <v>160.82000000000002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55</v>
      </c>
      <c r="B11" s="43">
        <f>Canola!B4</f>
        <v>398.4</v>
      </c>
      <c r="C11" s="43">
        <f>Canola!B18</f>
        <v>224.04</v>
      </c>
      <c r="D11" s="16">
        <f t="shared" si="2"/>
        <v>174.35999999999999</v>
      </c>
      <c r="E11" s="18">
        <v>400</v>
      </c>
      <c r="F11" s="19">
        <f t="shared" si="0"/>
        <v>159360</v>
      </c>
      <c r="G11" s="19">
        <f t="shared" si="1"/>
        <v>89616</v>
      </c>
      <c r="H11" s="30">
        <f t="shared" si="3"/>
        <v>69744</v>
      </c>
    </row>
    <row r="12" spans="1:8" ht="12.75">
      <c r="A12" s="53" t="s">
        <v>56</v>
      </c>
      <c r="B12" s="43">
        <f>Flax!B4</f>
        <v>289.74</v>
      </c>
      <c r="C12" s="43">
        <f>Flax!B18</f>
        <v>130.35999999999999</v>
      </c>
      <c r="D12" s="16">
        <f t="shared" si="2"/>
        <v>159.38000000000002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59</v>
      </c>
      <c r="B13" s="43">
        <f>Peas!B4</f>
        <v>306.71999999999997</v>
      </c>
      <c r="C13" s="43">
        <f>Peas!B18</f>
        <v>153.10999999999999</v>
      </c>
      <c r="D13" s="16">
        <f t="shared" si="2"/>
        <v>153.60999999999999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60</v>
      </c>
      <c r="B14" s="43">
        <f>Oats!B4</f>
        <v>227.79999999999998</v>
      </c>
      <c r="C14" s="43">
        <f>Oats!B18</f>
        <v>142.5</v>
      </c>
      <c r="D14" s="16">
        <f t="shared" si="2"/>
        <v>85.29999999999998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57</v>
      </c>
      <c r="B15" s="43">
        <f>Mustard!B4</f>
        <v>373.35</v>
      </c>
      <c r="C15" s="43">
        <f>Mustard!B18</f>
        <v>142.4</v>
      </c>
      <c r="D15" s="16">
        <f t="shared" si="2"/>
        <v>230.95000000000002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58</v>
      </c>
      <c r="B16" s="43">
        <f>Buckwht!B4</f>
        <v>271.7</v>
      </c>
      <c r="C16" s="43">
        <f>Buckwht!B18</f>
        <v>114.21</v>
      </c>
      <c r="D16" s="16">
        <f t="shared" si="2"/>
        <v>157.49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61</v>
      </c>
      <c r="B17" s="43">
        <f>Millet!B4</f>
        <v>296</v>
      </c>
      <c r="C17" s="43">
        <f>Millet!B18</f>
        <v>93.96</v>
      </c>
      <c r="D17" s="16">
        <f t="shared" si="2"/>
        <v>202.04000000000002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62</v>
      </c>
      <c r="B18" s="43">
        <f>'Wint.Wht'!B4</f>
        <v>409.02</v>
      </c>
      <c r="C18" s="43">
        <f>'Wint.Wht'!B18</f>
        <v>212.72</v>
      </c>
      <c r="D18" s="44">
        <f t="shared" si="2"/>
        <v>196.29999999999998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79</v>
      </c>
      <c r="B19" s="14"/>
      <c r="C19" s="14"/>
      <c r="D19" s="14"/>
      <c r="E19" s="20">
        <f>SUM(E3:E18)</f>
        <v>2200</v>
      </c>
      <c r="F19" s="20">
        <f>SUM(F3:F18)</f>
        <v>868440</v>
      </c>
      <c r="G19" s="20">
        <f>SUM(G3:G18)</f>
        <v>453238</v>
      </c>
      <c r="H19" s="34">
        <f>SUM(H3:H18)</f>
        <v>415202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9" t="s">
        <v>49</v>
      </c>
      <c r="D21" s="79"/>
      <c r="E21" s="79"/>
      <c r="F21" s="4"/>
      <c r="G21" s="4"/>
      <c r="H21" s="4"/>
    </row>
    <row r="22" spans="1:8" ht="12.75">
      <c r="A22" s="67" t="s">
        <v>75</v>
      </c>
      <c r="B22" s="66"/>
      <c r="C22" s="66"/>
      <c r="D22" s="64"/>
      <c r="E22" s="66" t="s">
        <v>76</v>
      </c>
      <c r="F22" s="66"/>
      <c r="G22" s="66"/>
      <c r="H22" s="65"/>
    </row>
    <row r="23" spans="1:8" ht="12.75">
      <c r="A23" s="53" t="s">
        <v>28</v>
      </c>
      <c r="B23" s="4"/>
      <c r="C23" s="19">
        <f>F19</f>
        <v>868440</v>
      </c>
      <c r="D23" s="4"/>
      <c r="E23" s="4" t="s">
        <v>70</v>
      </c>
      <c r="F23" s="4"/>
      <c r="G23" s="19">
        <f>G19</f>
        <v>453238</v>
      </c>
      <c r="H23" s="55"/>
    </row>
    <row r="24" spans="1:8" ht="12.75">
      <c r="A24" s="80" t="s">
        <v>80</v>
      </c>
      <c r="B24" s="81"/>
      <c r="C24" s="18">
        <v>0</v>
      </c>
      <c r="D24" s="59" t="s">
        <v>72</v>
      </c>
      <c r="E24" s="81" t="s">
        <v>123</v>
      </c>
      <c r="F24" s="81"/>
      <c r="G24" s="18">
        <v>45800</v>
      </c>
      <c r="H24" s="60" t="s">
        <v>72</v>
      </c>
    </row>
    <row r="25" spans="1:11" ht="12.75">
      <c r="A25" s="82"/>
      <c r="B25" s="83"/>
      <c r="C25" s="18">
        <v>0</v>
      </c>
      <c r="D25" s="4"/>
      <c r="E25" s="81" t="s">
        <v>69</v>
      </c>
      <c r="F25" s="81"/>
      <c r="G25" s="18">
        <v>113740</v>
      </c>
      <c r="H25" s="57"/>
      <c r="K25" s="61"/>
    </row>
    <row r="26" spans="1:8" ht="12.75">
      <c r="A26" s="82"/>
      <c r="B26" s="83"/>
      <c r="C26" s="18">
        <v>0</v>
      </c>
      <c r="D26" s="4"/>
      <c r="E26" s="81" t="s">
        <v>124</v>
      </c>
      <c r="F26" s="81"/>
      <c r="G26" s="18">
        <v>0</v>
      </c>
      <c r="H26" s="57"/>
    </row>
    <row r="27" spans="1:8" ht="12.75">
      <c r="A27" s="82"/>
      <c r="B27" s="83"/>
      <c r="C27" s="18">
        <v>0</v>
      </c>
      <c r="D27" s="4"/>
      <c r="E27" s="81" t="s">
        <v>71</v>
      </c>
      <c r="F27" s="81"/>
      <c r="G27" s="18">
        <v>0</v>
      </c>
      <c r="H27" s="57"/>
    </row>
    <row r="28" spans="1:8" ht="12.75">
      <c r="A28" s="82"/>
      <c r="B28" s="83"/>
      <c r="C28" s="18">
        <v>0</v>
      </c>
      <c r="D28" s="4"/>
      <c r="E28" s="83"/>
      <c r="F28" s="83"/>
      <c r="G28" s="18">
        <v>0</v>
      </c>
      <c r="H28" s="57"/>
    </row>
    <row r="29" spans="1:8" ht="12.75">
      <c r="A29" s="82"/>
      <c r="B29" s="83"/>
      <c r="C29" s="18">
        <v>0</v>
      </c>
      <c r="D29" s="4"/>
      <c r="E29" s="83"/>
      <c r="F29" s="83"/>
      <c r="G29" s="18">
        <v>0</v>
      </c>
      <c r="H29" s="57"/>
    </row>
    <row r="30" spans="1:8" ht="12.75">
      <c r="A30" s="82" t="s">
        <v>82</v>
      </c>
      <c r="B30" s="83"/>
      <c r="C30" s="22">
        <v>0</v>
      </c>
      <c r="D30" s="56"/>
      <c r="E30" s="83" t="s">
        <v>81</v>
      </c>
      <c r="F30" s="83"/>
      <c r="G30" s="22">
        <v>13000</v>
      </c>
      <c r="H30" s="57"/>
    </row>
    <row r="31" spans="1:8" ht="12.75">
      <c r="A31" s="53" t="s">
        <v>68</v>
      </c>
      <c r="B31" s="4"/>
      <c r="C31" s="19">
        <f>SUM(C23:C30)</f>
        <v>868440</v>
      </c>
      <c r="D31" s="4"/>
      <c r="E31" s="4" t="s">
        <v>68</v>
      </c>
      <c r="F31" s="4"/>
      <c r="G31" s="19">
        <f>SUM(G23:G30)</f>
        <v>625778</v>
      </c>
      <c r="H31" s="55"/>
    </row>
    <row r="32" spans="1:8" ht="12.75">
      <c r="A32" s="58" t="s">
        <v>125</v>
      </c>
      <c r="B32" s="3"/>
      <c r="C32" s="3"/>
      <c r="D32" s="3"/>
      <c r="E32" s="3"/>
      <c r="F32" s="3"/>
      <c r="G32" s="62">
        <f>C31-G31</f>
        <v>242662</v>
      </c>
      <c r="H32" s="54"/>
    </row>
    <row r="33" ht="12.75">
      <c r="G33" s="6"/>
    </row>
    <row r="34" spans="1:8" ht="12.75">
      <c r="A34" s="47" t="s">
        <v>145</v>
      </c>
      <c r="B34" s="85"/>
      <c r="C34" s="85"/>
      <c r="D34" s="85"/>
      <c r="E34" s="85"/>
      <c r="F34" s="63" t="s">
        <v>135</v>
      </c>
      <c r="G34" s="86"/>
      <c r="H34" s="86"/>
    </row>
    <row r="35" spans="3:6" ht="12.75">
      <c r="C35" s="45"/>
      <c r="D35" s="45"/>
      <c r="E35" s="45"/>
      <c r="F35" s="45"/>
    </row>
    <row r="36" spans="1:12" ht="12.75">
      <c r="A36" t="s">
        <v>30</v>
      </c>
      <c r="B36" s="84" t="s">
        <v>136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2:12" ht="12.7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2:12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40" ht="12.75">
      <c r="A40" t="s">
        <v>126</v>
      </c>
    </row>
    <row r="41" spans="1:12" ht="12.75">
      <c r="A41" s="25" t="s">
        <v>84</v>
      </c>
      <c r="B41" s="26" t="s">
        <v>85</v>
      </c>
      <c r="C41" s="26" t="s">
        <v>86</v>
      </c>
      <c r="D41" s="26" t="s">
        <v>87</v>
      </c>
      <c r="E41" s="26" t="s">
        <v>88</v>
      </c>
      <c r="F41" s="26" t="s">
        <v>89</v>
      </c>
      <c r="G41" s="26" t="s">
        <v>90</v>
      </c>
      <c r="H41" s="26" t="s">
        <v>91</v>
      </c>
      <c r="I41" s="26" t="s">
        <v>92</v>
      </c>
      <c r="J41" s="26" t="s">
        <v>93</v>
      </c>
      <c r="K41" s="26" t="s">
        <v>94</v>
      </c>
      <c r="L41" s="27" t="s">
        <v>95</v>
      </c>
    </row>
    <row r="42" spans="1:12" ht="12.75">
      <c r="A42" s="4" t="s">
        <v>50</v>
      </c>
      <c r="B42" s="28">
        <f>$E3*HRSW!$B7</f>
        <v>13860</v>
      </c>
      <c r="C42" s="28">
        <f>$E3*HRSW!$B8</f>
        <v>12600</v>
      </c>
      <c r="D42" s="28">
        <f>$E3*HRSW!$B9</f>
        <v>3300</v>
      </c>
      <c r="E42" s="28">
        <f>$E3*HRSW!$B10</f>
        <v>0</v>
      </c>
      <c r="F42" s="28">
        <f>$E3*HRSW!$B11</f>
        <v>48816</v>
      </c>
      <c r="G42" s="28">
        <f>$E3*HRSW!$B12</f>
        <v>12840</v>
      </c>
      <c r="H42" s="28">
        <f>$E3*HRSW!$B13</f>
        <v>11892</v>
      </c>
      <c r="I42" s="28">
        <f>$E3*HRSW!$B14</f>
        <v>10397.999999999998</v>
      </c>
      <c r="J42" s="28">
        <f>$E3*HRSW!$B15</f>
        <v>0</v>
      </c>
      <c r="K42" s="28">
        <f>$E3*HRSW!$B16</f>
        <v>900</v>
      </c>
      <c r="L42" s="29">
        <f>$E3*HRSW!$B17</f>
        <v>2634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8800</v>
      </c>
      <c r="C44" s="19">
        <f>$E5*Barley!$B8</f>
        <v>7120</v>
      </c>
      <c r="D44" s="19">
        <f>$E5*Barley!$B9</f>
        <v>2200</v>
      </c>
      <c r="E44" s="19">
        <f>$E5*Barley!$B10</f>
        <v>0</v>
      </c>
      <c r="F44" s="19">
        <f>$E5*Barley!$B11</f>
        <v>29108</v>
      </c>
      <c r="G44" s="19">
        <f>$E5*Barley!$B12</f>
        <v>7200</v>
      </c>
      <c r="H44" s="19">
        <f>$E5*Barley!$B13</f>
        <v>9284</v>
      </c>
      <c r="I44" s="19">
        <f>$E5*Barley!$B14</f>
        <v>7648</v>
      </c>
      <c r="J44" s="19">
        <f>$E5*Barley!$B15</f>
        <v>0</v>
      </c>
      <c r="K44" s="19">
        <f>$E5*Barley!$B16</f>
        <v>600</v>
      </c>
      <c r="L44" s="30">
        <f>$E5*Barley!$B17</f>
        <v>1655.9999999999998</v>
      </c>
    </row>
    <row r="45" spans="1:12" ht="12.75">
      <c r="A45" s="4" t="s">
        <v>26</v>
      </c>
      <c r="B45" s="19">
        <f>$E6*Corn!$B7</f>
        <v>16188</v>
      </c>
      <c r="C45" s="19">
        <f>$E6*Corn!$B8</f>
        <v>3500</v>
      </c>
      <c r="D45" s="19">
        <f>$E6*Corn!$B9</f>
        <v>0</v>
      </c>
      <c r="E45" s="19">
        <f>$E6*Corn!$B10</f>
        <v>0</v>
      </c>
      <c r="F45" s="19">
        <f>$E6*Corn!$B11</f>
        <v>20882</v>
      </c>
      <c r="G45" s="19">
        <f>$E6*Corn!$B12</f>
        <v>9020</v>
      </c>
      <c r="H45" s="19">
        <f>$E6*Corn!$B13</f>
        <v>5812</v>
      </c>
      <c r="I45" s="19">
        <f>$E6*Corn!$B14</f>
        <v>4520</v>
      </c>
      <c r="J45" s="19">
        <f>$E6*Corn!$B15</f>
        <v>4120</v>
      </c>
      <c r="K45" s="19">
        <f>$E6*Corn!$B16</f>
        <v>300</v>
      </c>
      <c r="L45" s="30">
        <f>$E6*Corn!$B17</f>
        <v>1480</v>
      </c>
    </row>
    <row r="46" spans="1:12" ht="12.75">
      <c r="A46" s="4" t="s">
        <v>25</v>
      </c>
      <c r="B46" s="19">
        <f>$E7*Soyb!$B7</f>
        <v>38850</v>
      </c>
      <c r="C46" s="19">
        <f>$E7*Soyb!$B8</f>
        <v>10500</v>
      </c>
      <c r="D46" s="19">
        <f>$E7*Soyb!$B9</f>
        <v>0</v>
      </c>
      <c r="E46" s="19">
        <f>$E7*Soyb!$B10</f>
        <v>4200</v>
      </c>
      <c r="F46" s="19">
        <f>$E7*Soyb!$B11</f>
        <v>8064</v>
      </c>
      <c r="G46" s="19">
        <f>$E7*Soyb!$B12</f>
        <v>15120</v>
      </c>
      <c r="H46" s="19">
        <f>$E7*Soyb!$B13</f>
        <v>12174</v>
      </c>
      <c r="I46" s="19">
        <f>$E7*Soyb!$B14</f>
        <v>11280</v>
      </c>
      <c r="J46" s="19">
        <f>$E7*Soyb!$B15</f>
        <v>0</v>
      </c>
      <c r="K46" s="19">
        <f>$E7*Soyb!$B16</f>
        <v>4350</v>
      </c>
      <c r="L46" s="30">
        <f>$E7*Soyb!$B17</f>
        <v>2406</v>
      </c>
    </row>
    <row r="47" spans="1:12" ht="12.75">
      <c r="A47" s="4" t="s">
        <v>83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18800</v>
      </c>
      <c r="C50" s="19">
        <f>$E11*Canola!$B8</f>
        <v>7600</v>
      </c>
      <c r="D50" s="19">
        <f>$E11*Canola!$B9</f>
        <v>0</v>
      </c>
      <c r="E50" s="19">
        <f>$E11*Canola!$B10</f>
        <v>0</v>
      </c>
      <c r="F50" s="19">
        <f>$E11*Canola!$B11</f>
        <v>39120</v>
      </c>
      <c r="G50" s="19">
        <f>$E11*Canola!$B12</f>
        <v>7600</v>
      </c>
      <c r="H50" s="19">
        <f>$E11*Canola!$B13</f>
        <v>7164</v>
      </c>
      <c r="I50" s="19">
        <f>$E11*Canola!$B14</f>
        <v>6716</v>
      </c>
      <c r="J50" s="19">
        <f>$E11*Canola!$B15</f>
        <v>0</v>
      </c>
      <c r="K50" s="19">
        <f>$E11*Canola!$B16</f>
        <v>600</v>
      </c>
      <c r="L50" s="30">
        <f>$E11*Canola!$B17</f>
        <v>2016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79</v>
      </c>
      <c r="B58" s="20">
        <f aca="true" t="shared" si="4" ref="B58:L58">SUM(B42:B57)</f>
        <v>96498</v>
      </c>
      <c r="C58" s="20">
        <f t="shared" si="4"/>
        <v>41320</v>
      </c>
      <c r="D58" s="20">
        <f t="shared" si="4"/>
        <v>5500</v>
      </c>
      <c r="E58" s="20">
        <f t="shared" si="4"/>
        <v>4200</v>
      </c>
      <c r="F58" s="20">
        <f t="shared" si="4"/>
        <v>145990</v>
      </c>
      <c r="G58" s="20">
        <f t="shared" si="4"/>
        <v>51780</v>
      </c>
      <c r="H58" s="20">
        <f t="shared" si="4"/>
        <v>46326</v>
      </c>
      <c r="I58" s="20">
        <f t="shared" si="4"/>
        <v>40562</v>
      </c>
      <c r="J58" s="20">
        <f t="shared" si="4"/>
        <v>4120</v>
      </c>
      <c r="K58" s="20">
        <f t="shared" si="4"/>
        <v>6750</v>
      </c>
      <c r="L58" s="34">
        <f t="shared" si="4"/>
        <v>10192</v>
      </c>
    </row>
    <row r="59" spans="1:12" ht="12.75">
      <c r="A59" s="33" t="s">
        <v>96</v>
      </c>
      <c r="B59" s="20"/>
      <c r="C59" s="34"/>
      <c r="D59" s="35">
        <f>SUM(B58:L58)</f>
        <v>453238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43</v>
      </c>
      <c r="C2" s="71"/>
    </row>
    <row r="3" spans="1:3" ht="12.75">
      <c r="A3" t="s">
        <v>152</v>
      </c>
      <c r="B3" s="10">
        <v>8.79</v>
      </c>
      <c r="C3" s="71"/>
    </row>
    <row r="4" spans="1:3" ht="12.75">
      <c r="A4" t="s">
        <v>28</v>
      </c>
      <c r="B4">
        <f>B2*B3</f>
        <v>377.96999999999997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23.1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 t="s">
        <v>153</v>
      </c>
    </row>
    <row r="11" spans="1:3" ht="12.75">
      <c r="A11" s="1" t="s">
        <v>12</v>
      </c>
      <c r="B11" s="11">
        <v>81.36</v>
      </c>
      <c r="C11" s="71"/>
    </row>
    <row r="12" spans="1:3" ht="12.75">
      <c r="A12" s="1" t="s">
        <v>11</v>
      </c>
      <c r="B12" s="11">
        <v>21.4</v>
      </c>
      <c r="C12" s="71"/>
    </row>
    <row r="13" spans="1:3" ht="12.75">
      <c r="A13" s="1" t="s">
        <v>13</v>
      </c>
      <c r="B13" s="11">
        <v>19.82</v>
      </c>
      <c r="C13" s="71"/>
    </row>
    <row r="14" spans="1:3" ht="12.75">
      <c r="A14" s="1" t="s">
        <v>14</v>
      </c>
      <c r="B14" s="11">
        <v>17.33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4.39</v>
      </c>
      <c r="C17" s="71"/>
    </row>
    <row r="18" spans="1:3" ht="12.75">
      <c r="A18" t="s">
        <v>2</v>
      </c>
      <c r="B18" s="2">
        <f>SUM(B7:B17)</f>
        <v>195.39999999999998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6.95</v>
      </c>
      <c r="C21" s="71"/>
    </row>
    <row r="22" spans="1:3" ht="12.75">
      <c r="A22" s="1" t="s">
        <v>19</v>
      </c>
      <c r="B22" s="7">
        <v>20.31</v>
      </c>
      <c r="C22" s="71"/>
    </row>
    <row r="23" spans="1:3" ht="12.75">
      <c r="A23" s="1" t="s">
        <v>20</v>
      </c>
      <c r="B23" s="7">
        <v>11.79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90.75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286.15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91.82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4.544186046511627</v>
      </c>
      <c r="C32" s="71"/>
    </row>
    <row r="33" spans="1:3" ht="12.75">
      <c r="A33" t="s">
        <v>23</v>
      </c>
      <c r="B33" s="2">
        <f>B25/B2</f>
        <v>2.11046511627907</v>
      </c>
      <c r="C33" s="71"/>
    </row>
    <row r="34" spans="1:3" ht="12.75">
      <c r="A34" t="s">
        <v>27</v>
      </c>
      <c r="B34" s="2">
        <f>B27/B2</f>
        <v>6.654651162790697</v>
      </c>
      <c r="C34" s="71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2" t="s">
        <v>30</v>
      </c>
    </row>
    <row r="2" spans="1:3" ht="12.75">
      <c r="A2" t="s">
        <v>29</v>
      </c>
      <c r="B2" s="9">
        <v>40</v>
      </c>
      <c r="C2" s="71"/>
    </row>
    <row r="3" spans="1:3" ht="12.75">
      <c r="A3" t="s">
        <v>152</v>
      </c>
      <c r="B3" s="10">
        <v>9.02</v>
      </c>
      <c r="C3" s="71" t="s">
        <v>127</v>
      </c>
    </row>
    <row r="4" spans="1:3" ht="12.75">
      <c r="A4" t="s">
        <v>28</v>
      </c>
      <c r="B4">
        <f>B2*B3</f>
        <v>360.79999999999995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24.5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 t="s">
        <v>153</v>
      </c>
    </row>
    <row r="11" spans="1:3" ht="12.75">
      <c r="A11" s="1" t="s">
        <v>12</v>
      </c>
      <c r="B11" s="11">
        <v>74.35</v>
      </c>
      <c r="C11" s="71"/>
    </row>
    <row r="12" spans="1:3" ht="12.75">
      <c r="A12" s="1" t="s">
        <v>11</v>
      </c>
      <c r="B12" s="11">
        <v>20.6</v>
      </c>
      <c r="C12" s="71"/>
    </row>
    <row r="13" spans="1:3" ht="12.75">
      <c r="A13" s="1" t="s">
        <v>13</v>
      </c>
      <c r="B13" s="11">
        <v>19.59</v>
      </c>
      <c r="C13" s="71"/>
    </row>
    <row r="14" spans="1:3" ht="12.75">
      <c r="A14" s="1" t="s">
        <v>14</v>
      </c>
      <c r="B14" s="11">
        <v>17.25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4.24</v>
      </c>
      <c r="C17" s="71"/>
    </row>
    <row r="18" spans="1:3" ht="12.75">
      <c r="A18" t="s">
        <v>2</v>
      </c>
      <c r="B18" s="2">
        <f>SUM(B7:B17)</f>
        <v>188.53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</v>
      </c>
      <c r="C21" s="71"/>
    </row>
    <row r="22" spans="1:3" ht="12.75">
      <c r="A22" s="1" t="s">
        <v>19</v>
      </c>
      <c r="B22" s="7">
        <v>20.17</v>
      </c>
      <c r="C22" s="71"/>
    </row>
    <row r="23" spans="1:3" ht="12.75">
      <c r="A23" s="1" t="s">
        <v>20</v>
      </c>
      <c r="B23" s="7">
        <v>11.71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90.48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279.01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81.78999999999996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4.71325</v>
      </c>
      <c r="C32" s="71"/>
    </row>
    <row r="33" spans="1:3" ht="12.75">
      <c r="A33" t="s">
        <v>23</v>
      </c>
      <c r="B33" s="2">
        <f>B25/B2</f>
        <v>2.262</v>
      </c>
      <c r="C33" s="71"/>
    </row>
    <row r="34" spans="1:3" ht="12.75">
      <c r="A34" t="s">
        <v>27</v>
      </c>
      <c r="B34" s="2">
        <f>B27/B2</f>
        <v>6.97525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63</v>
      </c>
      <c r="C2" s="71"/>
    </row>
    <row r="3" spans="1:3" ht="12.75">
      <c r="A3" t="s">
        <v>152</v>
      </c>
      <c r="B3" s="10">
        <v>6.4</v>
      </c>
      <c r="C3" s="71" t="s">
        <v>154</v>
      </c>
    </row>
    <row r="4" spans="1:3" ht="12.75">
      <c r="A4" t="s">
        <v>28</v>
      </c>
      <c r="B4" s="2">
        <f>B2*B3</f>
        <v>403.20000000000005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22</v>
      </c>
      <c r="C7" s="71"/>
    </row>
    <row r="8" spans="1:3" ht="12.75">
      <c r="A8" s="1" t="s">
        <v>9</v>
      </c>
      <c r="B8" s="11">
        <v>17.8</v>
      </c>
      <c r="C8" s="71"/>
    </row>
    <row r="9" spans="1:3" ht="12.75">
      <c r="A9" s="1" t="s">
        <v>24</v>
      </c>
      <c r="B9" s="11">
        <v>5.5</v>
      </c>
      <c r="C9" s="71" t="s">
        <v>137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72.77</v>
      </c>
      <c r="C11" s="71"/>
    </row>
    <row r="12" spans="1:3" ht="12.75">
      <c r="A12" s="1" t="s">
        <v>11</v>
      </c>
      <c r="B12" s="11">
        <v>18</v>
      </c>
      <c r="C12" s="71"/>
    </row>
    <row r="13" spans="1:3" ht="12.75">
      <c r="A13" s="1" t="s">
        <v>13</v>
      </c>
      <c r="B13" s="11">
        <v>23.21</v>
      </c>
      <c r="C13" s="71"/>
    </row>
    <row r="14" spans="1:3" ht="12.75">
      <c r="A14" s="1" t="s">
        <v>14</v>
      </c>
      <c r="B14" s="11">
        <v>19.12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4.14</v>
      </c>
      <c r="C17" s="71"/>
    </row>
    <row r="18" spans="1:3" ht="12.75">
      <c r="A18" t="s">
        <v>2</v>
      </c>
      <c r="B18" s="2">
        <f>SUM(B7:B17)</f>
        <v>184.04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7.72</v>
      </c>
      <c r="C21" s="71"/>
    </row>
    <row r="22" spans="1:3" ht="12.75">
      <c r="A22" s="1" t="s">
        <v>19</v>
      </c>
      <c r="B22" s="7">
        <v>23.1</v>
      </c>
      <c r="C22" s="71"/>
    </row>
    <row r="23" spans="1:3" ht="12.75">
      <c r="A23" s="1" t="s">
        <v>20</v>
      </c>
      <c r="B23" s="7">
        <v>13.7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96.22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280.26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122.94000000000005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2.921269841269841</v>
      </c>
      <c r="C32" s="71"/>
    </row>
    <row r="33" spans="1:3" ht="12.75">
      <c r="A33" t="s">
        <v>23</v>
      </c>
      <c r="B33" s="2">
        <f>B25/B2</f>
        <v>1.5273015873015874</v>
      </c>
      <c r="C33" s="71"/>
    </row>
    <row r="34" spans="1:3" ht="12.75">
      <c r="A34" t="s">
        <v>27</v>
      </c>
      <c r="B34" s="2">
        <f>B27/B2</f>
        <v>4.448571428571428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103</v>
      </c>
      <c r="C2" s="71"/>
    </row>
    <row r="3" spans="1:3" ht="12.75">
      <c r="A3" t="s">
        <v>152</v>
      </c>
      <c r="B3" s="10">
        <v>5.43</v>
      </c>
      <c r="C3" s="71"/>
    </row>
    <row r="4" spans="1:3" ht="12.75">
      <c r="A4" t="s">
        <v>28</v>
      </c>
      <c r="B4">
        <f>B2*B3</f>
        <v>559.29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80.94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104.41</v>
      </c>
      <c r="C11" s="71"/>
    </row>
    <row r="12" spans="1:3" ht="12.75">
      <c r="A12" s="1" t="s">
        <v>11</v>
      </c>
      <c r="B12" s="11">
        <v>45.1</v>
      </c>
      <c r="C12" s="71"/>
    </row>
    <row r="13" spans="1:3" ht="12.75">
      <c r="A13" s="1" t="s">
        <v>13</v>
      </c>
      <c r="B13" s="11">
        <v>29.06</v>
      </c>
      <c r="C13" s="71"/>
    </row>
    <row r="14" spans="1:3" ht="12.75">
      <c r="A14" s="1" t="s">
        <v>14</v>
      </c>
      <c r="B14" s="11">
        <v>22.6</v>
      </c>
      <c r="C14" s="71"/>
    </row>
    <row r="15" spans="1:3" ht="12.75">
      <c r="A15" s="1" t="s">
        <v>15</v>
      </c>
      <c r="B15" s="11">
        <v>20.6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7.4</v>
      </c>
      <c r="C17" s="71"/>
    </row>
    <row r="18" spans="1:3" ht="12.75">
      <c r="A18" t="s">
        <v>2</v>
      </c>
      <c r="B18" s="2">
        <f>SUM(B7:B17)</f>
        <v>329.11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9.44</v>
      </c>
      <c r="C21" s="71"/>
    </row>
    <row r="22" spans="1:3" ht="12.75">
      <c r="A22" s="1" t="s">
        <v>19</v>
      </c>
      <c r="B22" s="7">
        <v>32.16</v>
      </c>
      <c r="C22" s="71"/>
    </row>
    <row r="23" spans="1:3" ht="12.75">
      <c r="A23" s="1" t="s">
        <v>20</v>
      </c>
      <c r="B23" s="7">
        <v>18.37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111.67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440.78000000000003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118.50999999999993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3.195242718446602</v>
      </c>
      <c r="C32" s="71"/>
    </row>
    <row r="33" spans="1:3" ht="12.75">
      <c r="A33" t="s">
        <v>23</v>
      </c>
      <c r="B33" s="2">
        <f>B25/B2</f>
        <v>1.0841747572815534</v>
      </c>
      <c r="C33" s="71"/>
    </row>
    <row r="34" spans="1:3" ht="12.75">
      <c r="A34" t="s">
        <v>27</v>
      </c>
      <c r="B34" s="2">
        <f>B27/B2</f>
        <v>4.279417475728156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28</v>
      </c>
      <c r="C2" s="71"/>
    </row>
    <row r="3" spans="1:3" ht="12.75">
      <c r="A3" t="s">
        <v>152</v>
      </c>
      <c r="B3" s="10">
        <v>12.45</v>
      </c>
      <c r="C3" s="71"/>
    </row>
    <row r="4" spans="1:3" ht="12.75">
      <c r="A4" t="s">
        <v>28</v>
      </c>
      <c r="B4">
        <f>B2*B3</f>
        <v>348.59999999999997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64.75</v>
      </c>
      <c r="C7" s="71"/>
    </row>
    <row r="8" spans="1:3" ht="12.75">
      <c r="A8" s="1" t="s">
        <v>9</v>
      </c>
      <c r="B8" s="11">
        <v>17.5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138</v>
      </c>
    </row>
    <row r="11" spans="1:3" ht="12.75">
      <c r="A11" s="1" t="s">
        <v>12</v>
      </c>
      <c r="B11" s="11">
        <v>13.44</v>
      </c>
      <c r="C11" s="71"/>
    </row>
    <row r="12" spans="1:3" ht="12.75">
      <c r="A12" s="1" t="s">
        <v>11</v>
      </c>
      <c r="B12" s="11">
        <v>25.2</v>
      </c>
      <c r="C12" s="71"/>
    </row>
    <row r="13" spans="1:3" ht="12.75">
      <c r="A13" s="1" t="s">
        <v>13</v>
      </c>
      <c r="B13" s="11">
        <v>20.29</v>
      </c>
      <c r="C13" s="71"/>
    </row>
    <row r="14" spans="1:3" ht="12.75">
      <c r="A14" s="1" t="s">
        <v>14</v>
      </c>
      <c r="B14" s="11">
        <v>18.8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7.25</v>
      </c>
      <c r="C16" s="71"/>
    </row>
    <row r="17" spans="1:3" ht="12.75">
      <c r="A17" s="1" t="s">
        <v>17</v>
      </c>
      <c r="B17" s="12">
        <v>4.01</v>
      </c>
      <c r="C17" s="71"/>
    </row>
    <row r="18" spans="1:3" ht="12.75">
      <c r="A18" t="s">
        <v>2</v>
      </c>
      <c r="B18" s="2">
        <f>SUM(B7:B17)</f>
        <v>178.24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7.15</v>
      </c>
      <c r="C21" s="71"/>
    </row>
    <row r="22" spans="1:3" ht="12.75">
      <c r="A22" s="1" t="s">
        <v>19</v>
      </c>
      <c r="B22" s="7">
        <v>21.8</v>
      </c>
      <c r="C22" s="71"/>
    </row>
    <row r="23" spans="1:3" ht="12.75">
      <c r="A23" s="1" t="s">
        <v>20</v>
      </c>
      <c r="B23" s="7">
        <v>12.94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93.59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271.83000000000004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76.76999999999992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6.365714285714286</v>
      </c>
      <c r="C32" s="71"/>
    </row>
    <row r="33" spans="1:3" ht="12.75">
      <c r="A33" t="s">
        <v>23</v>
      </c>
      <c r="B33" s="2">
        <f>B25/B2</f>
        <v>3.3425000000000002</v>
      </c>
      <c r="C33" s="71"/>
    </row>
    <row r="34" spans="1:3" ht="12.75">
      <c r="A34" t="s">
        <v>27</v>
      </c>
      <c r="B34" s="2">
        <f>B27/B2</f>
        <v>9.708214285714288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1420</v>
      </c>
      <c r="C2" s="71"/>
    </row>
    <row r="3" spans="1:3" ht="12.75">
      <c r="A3" t="s">
        <v>152</v>
      </c>
      <c r="B3" s="10">
        <v>0.32</v>
      </c>
      <c r="C3" s="71"/>
    </row>
    <row r="4" spans="1:3" ht="12.75">
      <c r="A4" t="s">
        <v>28</v>
      </c>
      <c r="B4">
        <f>B2*B3</f>
        <v>454.40000000000003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44</v>
      </c>
      <c r="C8" s="71" t="s">
        <v>139</v>
      </c>
    </row>
    <row r="9" spans="1:3" ht="12.75">
      <c r="A9" s="1" t="s">
        <v>24</v>
      </c>
      <c r="B9" s="11">
        <v>20</v>
      </c>
      <c r="C9" s="71" t="s">
        <v>140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48.35</v>
      </c>
      <c r="C11" s="71"/>
    </row>
    <row r="12" spans="1:3" ht="12.75">
      <c r="A12" s="1" t="s">
        <v>11</v>
      </c>
      <c r="B12" s="11">
        <v>35.9</v>
      </c>
      <c r="C12" s="71"/>
    </row>
    <row r="13" spans="1:3" ht="12.75">
      <c r="A13" s="1" t="s">
        <v>13</v>
      </c>
      <c r="B13" s="11">
        <v>23.12</v>
      </c>
      <c r="C13" s="71"/>
    </row>
    <row r="14" spans="1:3" ht="12.75">
      <c r="A14" s="1" t="s">
        <v>14</v>
      </c>
      <c r="B14" s="11">
        <v>21.45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12.25</v>
      </c>
      <c r="C16" s="71"/>
    </row>
    <row r="17" spans="1:3" ht="12.75">
      <c r="A17" s="1" t="s">
        <v>17</v>
      </c>
      <c r="B17" s="12">
        <v>5.73</v>
      </c>
      <c r="C17" s="71"/>
    </row>
    <row r="18" spans="1:3" ht="12.75">
      <c r="A18" t="s">
        <v>2</v>
      </c>
      <c r="B18" s="2">
        <f>SUM(B7:B17)</f>
        <v>254.79999999999998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7.79</v>
      </c>
      <c r="C21" s="71"/>
    </row>
    <row r="22" spans="1:3" ht="12.75">
      <c r="A22" s="1" t="s">
        <v>19</v>
      </c>
      <c r="B22" s="7">
        <v>26.43</v>
      </c>
      <c r="C22" s="71"/>
    </row>
    <row r="23" spans="1:3" ht="12.75">
      <c r="A23" s="1" t="s">
        <v>20</v>
      </c>
      <c r="B23" s="7">
        <v>15.21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101.13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355.92999999999995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98.47000000000008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0.17943661971830985</v>
      </c>
      <c r="C32" s="71"/>
    </row>
    <row r="33" spans="1:3" ht="12.75">
      <c r="A33" t="s">
        <v>23</v>
      </c>
      <c r="B33" s="13">
        <f>B25/B2</f>
        <v>0.07121830985915492</v>
      </c>
      <c r="C33" s="71"/>
    </row>
    <row r="34" spans="1:3" ht="12.75">
      <c r="A34" t="s">
        <v>27</v>
      </c>
      <c r="B34" s="13">
        <f>B27/B2</f>
        <v>0.25065492957746477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3" t="s">
        <v>30</v>
      </c>
    </row>
    <row r="2" spans="1:3" ht="12.75">
      <c r="A2" t="s">
        <v>29</v>
      </c>
      <c r="B2" s="9">
        <v>1330</v>
      </c>
      <c r="C2" s="71"/>
    </row>
    <row r="3" spans="1:3" ht="12.75">
      <c r="A3" t="s">
        <v>152</v>
      </c>
      <c r="B3" s="10">
        <v>0.241</v>
      </c>
      <c r="C3" s="71"/>
    </row>
    <row r="4" spans="1:3" ht="12.75">
      <c r="A4" t="s">
        <v>28</v>
      </c>
      <c r="B4">
        <f>B2*B3</f>
        <v>320.53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30.36</v>
      </c>
      <c r="C7" s="74" t="s">
        <v>146</v>
      </c>
    </row>
    <row r="8" spans="1:3" ht="12.75">
      <c r="A8" s="1" t="s">
        <v>9</v>
      </c>
      <c r="B8" s="11">
        <v>25.9</v>
      </c>
      <c r="C8" s="71"/>
    </row>
    <row r="9" spans="1:3" ht="12.75">
      <c r="A9" s="1" t="s">
        <v>24</v>
      </c>
      <c r="B9" s="11">
        <v>0</v>
      </c>
      <c r="C9" s="71" t="s">
        <v>155</v>
      </c>
    </row>
    <row r="10" spans="1:3" ht="12.75">
      <c r="A10" s="1" t="s">
        <v>10</v>
      </c>
      <c r="B10" s="11">
        <v>7</v>
      </c>
      <c r="C10" s="71" t="s">
        <v>141</v>
      </c>
    </row>
    <row r="11" spans="1:3" ht="12.75">
      <c r="A11" s="1" t="s">
        <v>12</v>
      </c>
      <c r="B11" s="11">
        <v>43.68</v>
      </c>
      <c r="C11" s="71"/>
    </row>
    <row r="12" spans="1:3" ht="12.75">
      <c r="A12" s="1" t="s">
        <v>11</v>
      </c>
      <c r="B12" s="11">
        <v>20.2</v>
      </c>
      <c r="C12" s="71"/>
    </row>
    <row r="13" spans="1:3" ht="12.75">
      <c r="A13" s="1" t="s">
        <v>13</v>
      </c>
      <c r="B13" s="11">
        <v>21.23</v>
      </c>
      <c r="C13" s="71"/>
    </row>
    <row r="14" spans="1:3" ht="12.75">
      <c r="A14" s="1" t="s">
        <v>14</v>
      </c>
      <c r="B14" s="11">
        <v>18.13</v>
      </c>
      <c r="C14" s="71"/>
    </row>
    <row r="15" spans="1:3" ht="12.75">
      <c r="A15" s="1" t="s">
        <v>15</v>
      </c>
      <c r="B15" s="11">
        <v>2.66</v>
      </c>
      <c r="C15" s="71"/>
    </row>
    <row r="16" spans="1:3" ht="12.75">
      <c r="A16" s="1" t="s">
        <v>16</v>
      </c>
      <c r="B16" s="11">
        <v>9</v>
      </c>
      <c r="C16" s="71" t="s">
        <v>147</v>
      </c>
    </row>
    <row r="17" spans="1:3" ht="12.75">
      <c r="A17" s="1" t="s">
        <v>17</v>
      </c>
      <c r="B17" s="12">
        <v>4.1</v>
      </c>
      <c r="C17" s="71"/>
    </row>
    <row r="18" spans="1:3" ht="12.75">
      <c r="A18" t="s">
        <v>2</v>
      </c>
      <c r="B18" s="2">
        <f>SUM(B7:B17)</f>
        <v>182.26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7.53</v>
      </c>
      <c r="C21" s="71"/>
    </row>
    <row r="22" spans="1:3" ht="12.75">
      <c r="A22" s="1" t="s">
        <v>19</v>
      </c>
      <c r="B22" s="7">
        <v>22.72</v>
      </c>
      <c r="C22" s="71"/>
    </row>
    <row r="23" spans="1:3" ht="12.75">
      <c r="A23" s="1" t="s">
        <v>20</v>
      </c>
      <c r="B23" s="7">
        <v>13.77</v>
      </c>
      <c r="C23" s="71"/>
    </row>
    <row r="24" spans="1:3" ht="12.75">
      <c r="A24" s="1" t="s">
        <v>21</v>
      </c>
      <c r="B24" s="8">
        <v>51.7</v>
      </c>
      <c r="C24" s="71"/>
    </row>
    <row r="25" spans="1:3" ht="12.75">
      <c r="A25" t="s">
        <v>4</v>
      </c>
      <c r="B25" s="2">
        <f>SUM(B21:B24)</f>
        <v>95.72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277.98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42.549999999999955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0.1370375939849624</v>
      </c>
      <c r="C32" s="71"/>
    </row>
    <row r="33" spans="1:3" ht="12.75">
      <c r="A33" t="s">
        <v>23</v>
      </c>
      <c r="B33" s="13">
        <f>B25/B2</f>
        <v>0.07196992481203007</v>
      </c>
      <c r="C33" s="71"/>
    </row>
    <row r="34" spans="1:3" ht="12.75">
      <c r="A34" t="s">
        <v>27</v>
      </c>
      <c r="B34" s="13">
        <f>B27/B2</f>
        <v>0.2090075187969925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2009-12-11T22:13:50Z</cp:lastPrinted>
  <dcterms:created xsi:type="dcterms:W3CDTF">2005-01-10T15:34:54Z</dcterms:created>
  <dcterms:modified xsi:type="dcterms:W3CDTF">2012-12-21T11:45:27Z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