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8" activeTab="19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'Cashflow'!$A$1:$L$60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<sst xmlns="http://schemas.openxmlformats.org/spreadsheetml/2006/main" count="715" uniqueCount="160">
  <si>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</si>
  <si>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</si>
  <si>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</si>
  <si>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</si>
  <si>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</si>
  <si>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</si>
  <si>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</si>
  <si>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</si>
  <si>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</si>
  <si>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</si>
  <si>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</si>
  <si>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</si>
  <si>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</si>
  <si>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</si>
  <si>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</si>
  <si>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</si>
  <si>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</si>
  <si>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</si>
  <si>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</si>
  <si>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</si>
  <si>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</si>
  <si>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</si>
  <si>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</si>
  <si>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</si>
  <si>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</si>
  <si>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</si>
  <si>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</si>
  <si>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</si>
  <si>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</si>
  <si>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</si>
  <si>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</si>
  <si>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</si>
  <si>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</si>
  <si>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</si>
  <si>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</si>
  <si>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</si>
  <si>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</si>
  <si>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</si>
  <si>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</si>
  <si>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</si>
  <si>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</si>
  <si>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</si>
  <si>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</si>
  <si>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</si>
  <si>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</si>
  <si>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</si>
  <si>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</si>
  <si>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</si>
  <si>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</si>
  <si>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</si>
  <si>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</si>
  <si>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</si>
  <si>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</si>
  <si>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</si>
  <si>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</si>
  <si>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</si>
  <si>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</si>
  <si>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</si>
  <si>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</si>
  <si>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</si>
  <si>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</si>
  <si>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</si>
  <si>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</si>
  <si>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</si>
  <si>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</si>
  <si>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</si>
  <si>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</si>
  <si>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</si>
  <si>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</si>
  <si>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</si>
  <si>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</si>
  <si>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</si>
  <si>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</si>
  <si>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</si>
  <si>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</si>
  <si>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</si>
  <si>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</si>
  <si>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</si>
  <si>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</si>
  <si>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</si>
  <si>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</si>
  <si>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</si>
  <si>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</si>
  <si>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</si>
  <si>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</si>
  <si>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</si>
  <si>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</si>
  <si>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</si>
  <si>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</si>
  <si>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</si>
  <si>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</si>
  <si>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</si>
  <si>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</si>
  <si>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</si>
  <si>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</si>
  <si>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</si>
  <si>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</si>
  <si>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</si>
  <si>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</si>
  <si>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</si>
  <si>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</si>
  <si>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</si>
  <si>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</si>
  <si>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</si>
  <si>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</si>
  <si>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</si>
  <si>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</si>
  <si>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</si>
  <si>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</si>
  <si>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</si>
  <si>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</si>
  <si>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</si>
  <si>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</si>
  <si>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</si>
  <si>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</si>
  <si>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</si>
  <si>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</si>
  <si>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</si>
  <si>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</si>
  <si>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</si>
  <si>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</si>
  <si>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</si>
  <si>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</si>
  <si>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</si>
  <si>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</si>
  <si>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Includes dessicant prior to straight cutting</t>
  </si>
  <si>
    <t>Fungicide for rust would cost $4 plus application</t>
  </si>
  <si>
    <t>Spraying for head feeding insects</t>
  </si>
  <si>
    <t>Two sprayings for head feeding insects</t>
  </si>
  <si>
    <t>Fungicide for white mold would cost about $18</t>
  </si>
  <si>
    <t>Includes pre-harvest dessicant</t>
  </si>
  <si>
    <t>Insecticide seed treatment for flea beetles</t>
  </si>
  <si>
    <t>Name:</t>
  </si>
  <si>
    <t>Soil test, custom aerial application</t>
  </si>
  <si>
    <t>Soil test, two custom aerial applications</t>
  </si>
  <si>
    <t xml:space="preserve">  Market Price</t>
  </si>
  <si>
    <t xml:space="preserve">  Market Price </t>
  </si>
  <si>
    <t>seed treatment</t>
  </si>
  <si>
    <t>inoculant, rock roller rent, soil testing</t>
  </si>
  <si>
    <t xml:space="preserve">the whole farm cashflow.  This worksheet consists of three tables.  The first table lists the market </t>
  </si>
  <si>
    <t>Milling quality price, there is risk of quality discounts</t>
  </si>
  <si>
    <t>Includes $8 for inoculant and fungicide seed treatment</t>
  </si>
  <si>
    <t>Crop insurance is not available in some counties of this region</t>
  </si>
  <si>
    <t>Crop insurance is not available in most counties of this region</t>
  </si>
  <si>
    <t>they are tied to program base acres, not to current crop selection or production.  Refer to the paper</t>
  </si>
  <si>
    <t>decoupled Price Loss Coverage (PLC) and Agricultural Risk Coverage (ARC) government payments because</t>
  </si>
  <si>
    <t>Hired Labor</t>
  </si>
  <si>
    <t>Gov't Pmts (ARC/PLC)</t>
  </si>
  <si>
    <t>Soybean aphid &amp; spider mite insect would be about $4</t>
  </si>
  <si>
    <t xml:space="preserve">Fungicide for white mold </t>
  </si>
  <si>
    <t>Fungicide for ascochyta/anthracnose</t>
  </si>
  <si>
    <t>Cutworms and/or pea aphids chemical cost would be about $4</t>
  </si>
  <si>
    <t>Wheat midge &amp; cereal grain aphid insect. would be about $6 each</t>
  </si>
  <si>
    <t>Insect. for cutworms, pea aphids and/or grasshoppers ~ $4</t>
  </si>
  <si>
    <t>Mkt Rev.</t>
  </si>
  <si>
    <t>per Acre</t>
  </si>
  <si>
    <t xml:space="preserve">Dir. Costs </t>
  </si>
  <si>
    <t>Malt price, feed price est. is $2.40</t>
  </si>
  <si>
    <t>North Dakota 2021 Projected Crop Budgets - North Central</t>
  </si>
  <si>
    <t>Developed by: Ronald Haugen, NDSU Extension Service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</si>
</sst>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19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17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31</xdr:row>
      <xdr:rowOff>28575</xdr:rowOff>
    </xdr:from>
    <xdr:to>
      <xdr:col>10</xdr:col>
      <xdr:colOff>228600</xdr:colOff>
      <xdr:row>58</xdr:row>
      <xdr:rowOff>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09587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7109375" style="0" customWidth="1"/>
  </cols>
  <sheetData>
    <row r="1" spans="1:10" ht="15.75">
      <c r="A1" s="75" t="s">
        <v>158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159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12.75">
      <c r="A3" s="39"/>
      <c r="B3" s="40"/>
      <c r="C3" s="41"/>
      <c r="D3" s="41"/>
      <c r="E3" s="41"/>
      <c r="F3" s="40"/>
      <c r="G3" s="40"/>
      <c r="H3" s="40"/>
    </row>
    <row r="4" spans="1:8" ht="12.75">
      <c r="A4" s="66" t="s">
        <v>96</v>
      </c>
      <c r="B4" s="42"/>
      <c r="C4" s="42"/>
      <c r="D4" s="42"/>
      <c r="E4" s="42"/>
      <c r="F4" s="42"/>
      <c r="G4" s="42"/>
      <c r="H4" s="42"/>
    </row>
    <row r="5" spans="1:8" ht="12.75">
      <c r="A5" s="17" t="s">
        <v>97</v>
      </c>
      <c r="B5" s="42"/>
      <c r="C5" s="42"/>
      <c r="D5" s="42"/>
      <c r="E5" s="42"/>
      <c r="F5" s="42"/>
      <c r="G5" s="42"/>
      <c r="H5" s="42"/>
    </row>
    <row r="6" spans="1:8" ht="12.75">
      <c r="A6" s="17" t="s">
        <v>98</v>
      </c>
      <c r="B6" s="42"/>
      <c r="C6" s="42"/>
      <c r="D6" s="42"/>
      <c r="E6" s="42"/>
      <c r="F6" s="42"/>
      <c r="G6" s="42"/>
      <c r="H6" s="42"/>
    </row>
    <row r="7" spans="1:8" ht="12.75">
      <c r="A7" s="17" t="s">
        <v>99</v>
      </c>
      <c r="B7" s="42"/>
      <c r="C7" s="42"/>
      <c r="D7" s="42"/>
      <c r="E7" s="42"/>
      <c r="F7" s="42"/>
      <c r="G7" s="42"/>
      <c r="H7" s="42"/>
    </row>
    <row r="8" spans="1:8" ht="12.75">
      <c r="A8" s="17" t="s">
        <v>100</v>
      </c>
      <c r="B8" s="42"/>
      <c r="C8" s="42"/>
      <c r="D8" s="42"/>
      <c r="E8" s="42"/>
      <c r="F8" s="42"/>
      <c r="G8" s="42"/>
      <c r="H8" s="42"/>
    </row>
    <row r="9" spans="1:8" ht="12.75">
      <c r="A9" s="47" t="s">
        <v>145</v>
      </c>
      <c r="B9" s="42"/>
      <c r="C9" s="42"/>
      <c r="D9" s="42"/>
      <c r="E9" s="42"/>
      <c r="F9" s="42"/>
      <c r="G9" s="42"/>
      <c r="H9" s="42"/>
    </row>
    <row r="10" spans="1:8" ht="12.75">
      <c r="A10" s="47" t="s">
        <v>144</v>
      </c>
      <c r="B10" s="42"/>
      <c r="C10" s="42"/>
      <c r="D10" s="42"/>
      <c r="E10" s="42"/>
      <c r="F10" s="42"/>
      <c r="G10" s="42"/>
      <c r="H10" s="42"/>
    </row>
    <row r="11" spans="1:8" ht="12.75">
      <c r="A11" s="17" t="s">
        <v>101</v>
      </c>
      <c r="B11" s="42"/>
      <c r="C11" s="42"/>
      <c r="D11" s="42"/>
      <c r="E11" s="42"/>
      <c r="F11" s="42"/>
      <c r="G11" s="42"/>
      <c r="H11" s="42"/>
    </row>
    <row r="12" spans="1:8" ht="12.75">
      <c r="A12" s="17"/>
      <c r="B12" s="42"/>
      <c r="C12" s="42"/>
      <c r="D12" s="42"/>
      <c r="E12" s="42"/>
      <c r="F12" s="42"/>
      <c r="G12" s="42"/>
      <c r="H12" s="42"/>
    </row>
    <row r="13" spans="1:8" ht="12.75">
      <c r="A13" s="66" t="s">
        <v>102</v>
      </c>
      <c r="B13" s="43"/>
      <c r="C13" s="43"/>
      <c r="D13" s="42"/>
      <c r="E13" s="42"/>
      <c r="F13" s="42"/>
      <c r="G13" s="42"/>
      <c r="H13" s="42"/>
    </row>
    <row r="14" spans="1:8" ht="12.75">
      <c r="A14" s="17" t="s">
        <v>103</v>
      </c>
      <c r="B14" s="42"/>
      <c r="C14" s="42"/>
      <c r="D14" s="42"/>
      <c r="E14" s="42"/>
      <c r="F14" s="42"/>
      <c r="G14" s="42"/>
      <c r="H14" s="42"/>
    </row>
    <row r="15" spans="1:8" ht="12.75">
      <c r="A15" s="47" t="s">
        <v>139</v>
      </c>
      <c r="B15" s="42"/>
      <c r="C15" s="42"/>
      <c r="D15" s="42"/>
      <c r="E15" s="42"/>
      <c r="F15" s="42"/>
      <c r="G15" s="42"/>
      <c r="H15" s="42"/>
    </row>
    <row r="16" spans="1:8" ht="12.75">
      <c r="A16" s="17" t="s">
        <v>104</v>
      </c>
      <c r="B16" s="42"/>
      <c r="C16" s="42"/>
      <c r="D16" s="42"/>
      <c r="E16" s="42"/>
      <c r="F16" s="42"/>
      <c r="G16" s="42"/>
      <c r="H16" s="42"/>
    </row>
    <row r="17" spans="1:8" ht="12.75">
      <c r="A17" s="17" t="s">
        <v>105</v>
      </c>
      <c r="B17" s="42"/>
      <c r="C17" s="42"/>
      <c r="D17" s="42"/>
      <c r="E17" s="42"/>
      <c r="F17" s="42"/>
      <c r="G17" s="42"/>
      <c r="H17" s="42"/>
    </row>
    <row r="18" spans="1:8" ht="12.75">
      <c r="A18" s="47" t="s">
        <v>122</v>
      </c>
      <c r="B18" s="42"/>
      <c r="C18" s="42"/>
      <c r="D18" s="42"/>
      <c r="E18" s="42"/>
      <c r="F18" s="42"/>
      <c r="G18" s="42"/>
      <c r="H18" s="42"/>
    </row>
    <row r="19" spans="1:8" ht="12.75">
      <c r="A19" s="17" t="s">
        <v>106</v>
      </c>
      <c r="B19" s="42"/>
      <c r="C19" s="42"/>
      <c r="E19" s="42"/>
      <c r="F19" s="42"/>
      <c r="G19" s="42"/>
      <c r="H19" s="42"/>
    </row>
    <row r="20" spans="1:8" ht="12.75">
      <c r="A20" s="17" t="s">
        <v>107</v>
      </c>
      <c r="B20" s="42"/>
      <c r="C20" s="42"/>
      <c r="D20" s="42"/>
      <c r="E20" s="42"/>
      <c r="F20" s="42"/>
      <c r="G20" s="42"/>
      <c r="H20" s="42"/>
    </row>
    <row r="21" spans="1:8" ht="12.75">
      <c r="A21" s="17" t="s">
        <v>108</v>
      </c>
      <c r="B21" s="42"/>
      <c r="C21" s="42"/>
      <c r="D21" s="42"/>
      <c r="E21" s="42"/>
      <c r="F21" s="42"/>
      <c r="G21" s="42"/>
      <c r="H21" s="42"/>
    </row>
    <row r="22" spans="1:8" ht="12.75">
      <c r="A22" s="17" t="s">
        <v>109</v>
      </c>
      <c r="B22" s="42"/>
      <c r="C22" s="42"/>
      <c r="D22" s="42"/>
      <c r="E22" s="42"/>
      <c r="F22" s="42"/>
      <c r="G22" s="42"/>
      <c r="H22" s="42"/>
    </row>
    <row r="23" spans="2:8" ht="12.75">
      <c r="B23" s="42"/>
      <c r="C23" s="42"/>
      <c r="D23" s="42"/>
      <c r="E23" s="42"/>
      <c r="F23" s="42"/>
      <c r="G23" s="42"/>
      <c r="H23" s="42"/>
    </row>
    <row r="24" spans="1:8" ht="12.75">
      <c r="A24" s="66" t="s">
        <v>110</v>
      </c>
      <c r="B24" s="42"/>
      <c r="C24" s="42"/>
      <c r="D24" s="42"/>
      <c r="E24" s="42"/>
      <c r="F24" s="42"/>
      <c r="G24" s="42"/>
      <c r="H24" s="42"/>
    </row>
    <row r="25" spans="1:8" ht="12.75">
      <c r="A25" s="17" t="s">
        <v>111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112</v>
      </c>
      <c r="B26" s="42"/>
      <c r="C26" s="42"/>
      <c r="D26" s="42"/>
      <c r="E26" s="42"/>
      <c r="F26" s="42"/>
      <c r="G26" s="42"/>
      <c r="H26" s="42"/>
    </row>
    <row r="27" spans="1:8" ht="12.75">
      <c r="A27" s="17" t="s">
        <v>113</v>
      </c>
      <c r="B27" s="42"/>
      <c r="C27" s="42"/>
      <c r="D27" s="42"/>
      <c r="E27" s="42"/>
      <c r="F27" s="42"/>
      <c r="G27" s="42"/>
      <c r="H27" s="42"/>
    </row>
    <row r="28" spans="1:8" ht="13.5">
      <c r="A28" s="17" t="s">
        <v>114</v>
      </c>
      <c r="B28" s="42"/>
      <c r="C28" s="42"/>
      <c r="D28" s="42"/>
      <c r="E28" s="42"/>
      <c r="F28" s="42"/>
      <c r="G28" s="42"/>
      <c r="H28" s="42"/>
    </row>
    <row r="29" spans="1:8" ht="12.75">
      <c r="A29" s="40"/>
      <c r="B29" s="40"/>
      <c r="C29" s="40"/>
      <c r="D29" s="40"/>
      <c r="E29" s="40"/>
      <c r="F29" s="40"/>
      <c r="G29" s="40"/>
      <c r="H29" s="40"/>
    </row>
    <row r="30" spans="1:8" ht="12.75">
      <c r="A30" s="40" t="s">
        <v>115</v>
      </c>
      <c r="B30" s="40"/>
      <c r="C30" s="40"/>
      <c r="D30" s="40"/>
      <c r="E30" s="40"/>
      <c r="F30" s="40"/>
      <c r="G30" s="40"/>
      <c r="H30" s="40"/>
    </row>
    <row r="31" spans="1:1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2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2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1:12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2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12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2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2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1:12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1:12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0" t="s">
        <v>30</v>
      </c>
    </row>
    <row r="2" spans="1:3" ht="12.75">
      <c r="A2" t="s">
        <v>29</v>
      </c>
      <c r="B2" s="9">
        <v>1230</v>
      </c>
      <c r="C2" s="67"/>
    </row>
    <row r="3" spans="1:3" ht="12.75">
      <c r="A3" t="s">
        <v>135</v>
      </c>
      <c r="B3" s="10">
        <v>0.264</v>
      </c>
      <c r="C3" s="67"/>
    </row>
    <row r="4" spans="1:3" ht="12.75">
      <c r="A4" t="s">
        <v>28</v>
      </c>
      <c r="B4">
        <f>B2*B3</f>
        <v>324.72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49.5</v>
      </c>
      <c r="C7" s="69"/>
    </row>
    <row r="8" spans="1:3" ht="12.75">
      <c r="A8" s="1" t="s">
        <v>9</v>
      </c>
      <c r="B8" s="11">
        <v>36.2</v>
      </c>
      <c r="C8" s="67"/>
    </row>
    <row r="9" spans="1:3" ht="12.75">
      <c r="A9" s="1" t="s">
        <v>24</v>
      </c>
      <c r="B9" s="11">
        <v>0</v>
      </c>
      <c r="C9" s="67" t="s">
        <v>126</v>
      </c>
    </row>
    <row r="10" spans="1:3" ht="12.75">
      <c r="A10" s="1" t="s">
        <v>10</v>
      </c>
      <c r="B10" s="11">
        <v>10</v>
      </c>
      <c r="C10" s="67" t="s">
        <v>128</v>
      </c>
    </row>
    <row r="11" spans="1:3" ht="12.75">
      <c r="A11" s="1" t="s">
        <v>12</v>
      </c>
      <c r="B11" s="11">
        <v>25.15</v>
      </c>
      <c r="C11" s="67"/>
    </row>
    <row r="12" spans="1:3" ht="12.75">
      <c r="A12" s="1" t="s">
        <v>11</v>
      </c>
      <c r="B12" s="11">
        <v>13.5</v>
      </c>
      <c r="C12" s="67"/>
    </row>
    <row r="13" spans="1:3" ht="12.75">
      <c r="A13" s="1" t="s">
        <v>13</v>
      </c>
      <c r="B13" s="11">
        <v>11.89</v>
      </c>
      <c r="C13" s="67"/>
    </row>
    <row r="14" spans="1:3" ht="12.75">
      <c r="A14" s="1" t="s">
        <v>14</v>
      </c>
      <c r="B14" s="11">
        <v>19.54</v>
      </c>
      <c r="C14" s="67"/>
    </row>
    <row r="15" spans="1:3" ht="12.75">
      <c r="A15" s="1" t="s">
        <v>15</v>
      </c>
      <c r="B15" s="11">
        <v>3.9</v>
      </c>
      <c r="C15" s="67"/>
    </row>
    <row r="16" spans="1:3" ht="12.75">
      <c r="A16" s="1" t="s">
        <v>16</v>
      </c>
      <c r="B16" s="11">
        <v>18.5</v>
      </c>
      <c r="C16" s="67" t="s">
        <v>134</v>
      </c>
    </row>
    <row r="17" spans="1:3" ht="12.75">
      <c r="A17" s="1" t="s">
        <v>17</v>
      </c>
      <c r="B17" s="12">
        <v>4.23</v>
      </c>
      <c r="C17" s="67"/>
    </row>
    <row r="18" spans="1:3" ht="12.75">
      <c r="A18" t="s">
        <v>2</v>
      </c>
      <c r="B18" s="2">
        <f>SUM(B7:B17)</f>
        <v>192.41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8.71</v>
      </c>
      <c r="C21" s="67"/>
    </row>
    <row r="22" spans="1:3" ht="12.75">
      <c r="A22" s="1" t="s">
        <v>19</v>
      </c>
      <c r="B22" s="7">
        <v>23.02</v>
      </c>
      <c r="C22" s="67"/>
    </row>
    <row r="23" spans="1:3" ht="12.75">
      <c r="A23" s="1" t="s">
        <v>20</v>
      </c>
      <c r="B23" s="7">
        <v>14.37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96.1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288.51</v>
      </c>
      <c r="C27" s="67"/>
    </row>
    <row r="28" spans="2:3" ht="12.75">
      <c r="B28" s="2"/>
      <c r="C28" s="67"/>
    </row>
    <row r="29" spans="1:3" ht="12.75">
      <c r="A29" t="s">
        <v>32</v>
      </c>
      <c r="B29" s="88">
        <f>B4-B27</f>
        <v>36.210000000000036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0.15643089430894308</v>
      </c>
      <c r="C32" s="67"/>
    </row>
    <row r="33" spans="1:3" ht="12.75">
      <c r="A33" t="s">
        <v>23</v>
      </c>
      <c r="B33" s="13">
        <f>B25/B2</f>
        <v>0.078130081300813</v>
      </c>
      <c r="C33" s="67"/>
    </row>
    <row r="34" spans="1:3" ht="12.75">
      <c r="A34" t="s">
        <v>27</v>
      </c>
      <c r="B34" s="13">
        <f>B27/B2</f>
        <v>0.23456097560975608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0" t="s">
        <v>30</v>
      </c>
    </row>
    <row r="2" spans="1:3" ht="12.75">
      <c r="A2" t="s">
        <v>29</v>
      </c>
      <c r="B2" s="9">
        <v>1920</v>
      </c>
      <c r="C2" s="67"/>
    </row>
    <row r="3" spans="1:3" ht="12.75">
      <c r="A3" t="s">
        <v>135</v>
      </c>
      <c r="B3" s="10">
        <v>0.194</v>
      </c>
      <c r="C3" s="67"/>
    </row>
    <row r="4" spans="1:3" ht="12.75">
      <c r="A4" t="s">
        <v>28</v>
      </c>
      <c r="B4">
        <f>B2*B3</f>
        <v>372.48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56.5</v>
      </c>
      <c r="C7" s="67"/>
    </row>
    <row r="8" spans="1:3" ht="12.75">
      <c r="A8" s="1" t="s">
        <v>9</v>
      </c>
      <c r="B8" s="11">
        <v>23.1</v>
      </c>
      <c r="C8" s="67"/>
    </row>
    <row r="9" spans="1:3" ht="12.75">
      <c r="A9" s="1" t="s">
        <v>24</v>
      </c>
      <c r="B9" s="11">
        <v>0</v>
      </c>
      <c r="C9" s="67" t="s">
        <v>129</v>
      </c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74.79</v>
      </c>
      <c r="C11" s="67"/>
    </row>
    <row r="12" spans="1:3" ht="12.75">
      <c r="A12" s="1" t="s">
        <v>11</v>
      </c>
      <c r="B12" s="11">
        <v>8</v>
      </c>
      <c r="C12" s="67"/>
    </row>
    <row r="13" spans="1:3" ht="12.75">
      <c r="A13" s="1" t="s">
        <v>13</v>
      </c>
      <c r="B13" s="11">
        <v>11.4</v>
      </c>
      <c r="C13" s="67"/>
    </row>
    <row r="14" spans="1:3" ht="12.75">
      <c r="A14" s="1" t="s">
        <v>14</v>
      </c>
      <c r="B14" s="11">
        <v>19.33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4.38</v>
      </c>
      <c r="C17" s="67"/>
    </row>
    <row r="18" spans="1:3" ht="12.75">
      <c r="A18" t="s">
        <v>2</v>
      </c>
      <c r="B18" s="2">
        <f>SUM(B7:B17)</f>
        <v>199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8.18</v>
      </c>
      <c r="C21" s="67"/>
    </row>
    <row r="22" spans="1:3" ht="12.75">
      <c r="A22" s="1" t="s">
        <v>19</v>
      </c>
      <c r="B22" s="7">
        <v>22.06</v>
      </c>
      <c r="C22" s="67"/>
    </row>
    <row r="23" spans="1:3" ht="12.75">
      <c r="A23" s="1" t="s">
        <v>20</v>
      </c>
      <c r="B23" s="7">
        <v>12.69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92.93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291.93</v>
      </c>
      <c r="C27" s="67"/>
    </row>
    <row r="28" spans="2:3" ht="12.75">
      <c r="B28" s="2"/>
      <c r="C28" s="67"/>
    </row>
    <row r="29" spans="1:3" ht="12.75">
      <c r="A29" t="s">
        <v>32</v>
      </c>
      <c r="B29" s="88">
        <f>B4-B27</f>
        <v>80.55000000000001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0.10364583333333334</v>
      </c>
      <c r="C32" s="67"/>
    </row>
    <row r="33" spans="1:3" ht="12.75">
      <c r="A33" t="s">
        <v>23</v>
      </c>
      <c r="B33" s="13">
        <f>B25/B2</f>
        <v>0.04840104166666667</v>
      </c>
      <c r="C33" s="67"/>
    </row>
    <row r="34" spans="1:3" ht="12.75">
      <c r="A34" t="s">
        <v>27</v>
      </c>
      <c r="B34" s="13">
        <f>B27/B2</f>
        <v>0.152046875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0" t="s">
        <v>30</v>
      </c>
    </row>
    <row r="2" spans="1:3" ht="12.75">
      <c r="A2" t="s">
        <v>29</v>
      </c>
      <c r="B2" s="9">
        <v>22</v>
      </c>
      <c r="C2" s="67"/>
    </row>
    <row r="3" spans="1:3" ht="12.75">
      <c r="A3" t="s">
        <v>135</v>
      </c>
      <c r="B3" s="12">
        <v>10.65</v>
      </c>
      <c r="C3" s="67"/>
    </row>
    <row r="4" spans="1:3" ht="12.75">
      <c r="A4" t="s">
        <v>28</v>
      </c>
      <c r="B4" s="2">
        <f>B2*B3</f>
        <v>234.3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16.65</v>
      </c>
      <c r="C7" s="67"/>
    </row>
    <row r="8" spans="1:3" ht="12.75">
      <c r="A8" s="1" t="s">
        <v>9</v>
      </c>
      <c r="B8" s="11">
        <v>29.2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26.79</v>
      </c>
      <c r="C11" s="67"/>
    </row>
    <row r="12" spans="1:3" ht="12.75">
      <c r="A12" s="1" t="s">
        <v>11</v>
      </c>
      <c r="B12" s="11">
        <v>11</v>
      </c>
      <c r="C12" s="67"/>
    </row>
    <row r="13" spans="1:3" ht="12.75">
      <c r="A13" s="1" t="s">
        <v>13</v>
      </c>
      <c r="B13" s="11">
        <v>11.39</v>
      </c>
      <c r="C13" s="67"/>
    </row>
    <row r="14" spans="1:3" ht="12.75">
      <c r="A14" s="1" t="s">
        <v>14</v>
      </c>
      <c r="B14" s="11">
        <v>20.18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2.63</v>
      </c>
      <c r="C17" s="67"/>
    </row>
    <row r="18" spans="1:3" ht="12.75">
      <c r="A18" t="s">
        <v>2</v>
      </c>
      <c r="B18" s="2">
        <f>SUM(B7:B17)</f>
        <v>119.33999999999997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8.25</v>
      </c>
      <c r="C21" s="67"/>
    </row>
    <row r="22" spans="1:3" ht="12.75">
      <c r="A22" s="1" t="s">
        <v>19</v>
      </c>
      <c r="B22" s="7">
        <v>22.4</v>
      </c>
      <c r="C22" s="67"/>
    </row>
    <row r="23" spans="1:3" ht="12.75">
      <c r="A23" s="1" t="s">
        <v>20</v>
      </c>
      <c r="B23" s="7">
        <v>13.4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94.05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213.39</v>
      </c>
      <c r="C27" s="67"/>
    </row>
    <row r="28" spans="2:3" ht="12.75">
      <c r="B28" s="2"/>
      <c r="C28" s="67"/>
    </row>
    <row r="29" spans="1:3" ht="12.75">
      <c r="A29" t="s">
        <v>32</v>
      </c>
      <c r="B29" s="88">
        <f>B4-B27</f>
        <v>20.910000000000025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5.424545454545453</v>
      </c>
      <c r="C32" s="67"/>
    </row>
    <row r="33" spans="1:3" ht="12.75">
      <c r="A33" t="s">
        <v>23</v>
      </c>
      <c r="B33" s="2">
        <f>B25/B2</f>
        <v>4.2749999999999995</v>
      </c>
      <c r="C33" s="67"/>
    </row>
    <row r="34" spans="1:3" ht="12.75">
      <c r="A34" t="s">
        <v>27</v>
      </c>
      <c r="B34" s="2">
        <f>B27/B2</f>
        <v>9.699545454545454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0" t="s">
        <v>30</v>
      </c>
    </row>
    <row r="2" spans="1:3" ht="12.75">
      <c r="A2" t="s">
        <v>29</v>
      </c>
      <c r="B2" s="9">
        <v>39</v>
      </c>
      <c r="C2" s="67"/>
    </row>
    <row r="3" spans="1:3" ht="12.75">
      <c r="A3" t="s">
        <v>135</v>
      </c>
      <c r="B3" s="12">
        <v>6.48</v>
      </c>
      <c r="C3" s="67"/>
    </row>
    <row r="4" spans="1:3" ht="12.75">
      <c r="A4" t="s">
        <v>28</v>
      </c>
      <c r="B4" s="2">
        <f>B2*B3</f>
        <v>252.72000000000003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42</v>
      </c>
      <c r="C7" s="67"/>
    </row>
    <row r="8" spans="1:3" ht="12.75">
      <c r="A8" s="1" t="s">
        <v>9</v>
      </c>
      <c r="B8" s="11">
        <v>35.9</v>
      </c>
      <c r="C8" s="67"/>
    </row>
    <row r="9" spans="1:3" ht="12.75">
      <c r="A9" s="1" t="s">
        <v>24</v>
      </c>
      <c r="B9" s="11">
        <v>1.5</v>
      </c>
      <c r="C9" s="67" t="s">
        <v>137</v>
      </c>
    </row>
    <row r="10" spans="1:3" ht="12.75">
      <c r="A10" s="1" t="s">
        <v>10</v>
      </c>
      <c r="B10" s="11">
        <v>0</v>
      </c>
      <c r="C10" s="69" t="s">
        <v>151</v>
      </c>
    </row>
    <row r="11" spans="1:3" ht="12.75">
      <c r="A11" s="1" t="s">
        <v>12</v>
      </c>
      <c r="B11" s="11">
        <v>10.55</v>
      </c>
      <c r="C11" s="67"/>
    </row>
    <row r="12" spans="1:3" ht="12.75">
      <c r="A12" s="1" t="s">
        <v>11</v>
      </c>
      <c r="B12" s="11">
        <v>8.5</v>
      </c>
      <c r="C12" s="67"/>
    </row>
    <row r="13" spans="1:3" ht="12.75">
      <c r="A13" s="1" t="s">
        <v>13</v>
      </c>
      <c r="B13" s="11">
        <v>10.89</v>
      </c>
      <c r="C13" s="67"/>
    </row>
    <row r="14" spans="1:3" ht="12.75">
      <c r="A14" s="1" t="s">
        <v>14</v>
      </c>
      <c r="B14" s="11">
        <v>19.41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9.5</v>
      </c>
      <c r="C16" s="67" t="s">
        <v>138</v>
      </c>
    </row>
    <row r="17" spans="1:3" ht="12.75">
      <c r="A17" s="1" t="s">
        <v>17</v>
      </c>
      <c r="B17" s="12">
        <v>3.11</v>
      </c>
      <c r="C17" s="67"/>
    </row>
    <row r="18" spans="1:3" ht="12.75">
      <c r="A18" t="s">
        <v>2</v>
      </c>
      <c r="B18" s="2">
        <f>SUM(B7:B17)</f>
        <v>141.36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8.26</v>
      </c>
      <c r="C21" s="67"/>
    </row>
    <row r="22" spans="1:3" ht="12.75">
      <c r="A22" s="1" t="s">
        <v>19</v>
      </c>
      <c r="B22" s="7">
        <v>23.1</v>
      </c>
      <c r="C22" s="67"/>
    </row>
    <row r="23" spans="1:3" ht="12.75">
      <c r="A23" s="1" t="s">
        <v>20</v>
      </c>
      <c r="B23" s="7">
        <v>12.85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94.21000000000001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235.57000000000002</v>
      </c>
      <c r="C27" s="67"/>
    </row>
    <row r="28" spans="2:3" ht="12.75">
      <c r="B28" s="2"/>
      <c r="C28" s="67"/>
    </row>
    <row r="29" spans="1:3" ht="12.75">
      <c r="A29" t="s">
        <v>32</v>
      </c>
      <c r="B29" s="88">
        <f>B4-B27</f>
        <v>17.150000000000006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3.624615384615385</v>
      </c>
      <c r="C32" s="67"/>
    </row>
    <row r="33" spans="1:3" ht="12.75">
      <c r="A33" t="s">
        <v>23</v>
      </c>
      <c r="B33" s="2">
        <f>B25/B2</f>
        <v>2.4156410256410257</v>
      </c>
      <c r="C33" s="67"/>
    </row>
    <row r="34" spans="1:3" ht="12.75">
      <c r="A34" t="s">
        <v>27</v>
      </c>
      <c r="B34" s="2">
        <f>B27/B2</f>
        <v>6.0402564102564105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0" t="s">
        <v>30</v>
      </c>
    </row>
    <row r="2" spans="1:3" ht="12.75">
      <c r="A2" t="s">
        <v>29</v>
      </c>
      <c r="B2" s="9">
        <v>87</v>
      </c>
      <c r="C2" s="67"/>
    </row>
    <row r="3" spans="1:3" ht="12.75">
      <c r="A3" t="s">
        <v>135</v>
      </c>
      <c r="B3" s="12">
        <v>2.59</v>
      </c>
      <c r="C3" s="67"/>
    </row>
    <row r="4" spans="1:3" ht="12.75">
      <c r="A4" t="s">
        <v>28</v>
      </c>
      <c r="B4" s="2">
        <f>B2*B3</f>
        <v>225.32999999999998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12.5</v>
      </c>
      <c r="C7" s="67"/>
    </row>
    <row r="8" spans="1:3" ht="12.75">
      <c r="A8" s="1" t="s">
        <v>9</v>
      </c>
      <c r="B8" s="11">
        <v>10.6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57.78</v>
      </c>
      <c r="C11" s="67"/>
    </row>
    <row r="12" spans="1:3" ht="12.75">
      <c r="A12" s="1" t="s">
        <v>11</v>
      </c>
      <c r="B12" s="11">
        <v>13.5</v>
      </c>
      <c r="C12" s="67"/>
    </row>
    <row r="13" spans="1:3" ht="12.75">
      <c r="A13" s="1" t="s">
        <v>13</v>
      </c>
      <c r="B13" s="11">
        <v>14.31</v>
      </c>
      <c r="C13" s="67"/>
    </row>
    <row r="14" spans="1:3" ht="12.75">
      <c r="A14" s="1" t="s">
        <v>14</v>
      </c>
      <c r="B14" s="11">
        <v>21.73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2.97</v>
      </c>
      <c r="C17" s="67"/>
    </row>
    <row r="18" spans="1:3" ht="12.75">
      <c r="A18" t="s">
        <v>2</v>
      </c>
      <c r="B18" s="2">
        <f>SUM(B7:B17)</f>
        <v>134.89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9.58</v>
      </c>
      <c r="C21" s="67"/>
    </row>
    <row r="22" spans="1:3" ht="12.75">
      <c r="A22" s="1" t="s">
        <v>19</v>
      </c>
      <c r="B22" s="7">
        <v>25.2</v>
      </c>
      <c r="C22" s="67"/>
    </row>
    <row r="23" spans="1:3" ht="12.75">
      <c r="A23" s="1" t="s">
        <v>20</v>
      </c>
      <c r="B23" s="7">
        <v>15.56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100.34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235.23</v>
      </c>
      <c r="C27" s="67"/>
    </row>
    <row r="28" spans="2:3" ht="12.75">
      <c r="B28" s="2"/>
      <c r="C28" s="67"/>
    </row>
    <row r="29" spans="1:3" ht="12.75">
      <c r="A29" t="s">
        <v>32</v>
      </c>
      <c r="B29" s="88">
        <f>B4-B27</f>
        <v>-9.900000000000006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1.5504597701149423</v>
      </c>
      <c r="C32" s="67"/>
    </row>
    <row r="33" spans="1:3" ht="12.75">
      <c r="A33" t="s">
        <v>23</v>
      </c>
      <c r="B33" s="2">
        <f>B25/B2</f>
        <v>1.1533333333333333</v>
      </c>
      <c r="C33" s="67"/>
    </row>
    <row r="34" spans="1:3" ht="12.75">
      <c r="A34" t="s">
        <v>27</v>
      </c>
      <c r="B34" s="2">
        <f>B27/B2</f>
        <v>2.703793103448276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0" t="s">
        <v>30</v>
      </c>
    </row>
    <row r="2" spans="1:3" ht="12.75">
      <c r="A2" t="s">
        <v>29</v>
      </c>
      <c r="B2" s="9">
        <v>1500</v>
      </c>
      <c r="C2" s="67"/>
    </row>
    <row r="3" spans="1:3" ht="12.75">
      <c r="A3" t="s">
        <v>135</v>
      </c>
      <c r="B3" s="10">
        <v>0.18</v>
      </c>
      <c r="C3" s="67"/>
    </row>
    <row r="4" spans="1:3" ht="12.75">
      <c r="A4" t="s">
        <v>28</v>
      </c>
      <c r="B4" s="2">
        <f>B2*B3</f>
        <v>270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21</v>
      </c>
      <c r="C7" s="67"/>
    </row>
    <row r="8" spans="1:3" ht="12.75">
      <c r="A8" s="1" t="s">
        <v>9</v>
      </c>
      <c r="B8" s="11">
        <v>35.5</v>
      </c>
      <c r="C8" s="67" t="s">
        <v>130</v>
      </c>
    </row>
    <row r="9" spans="1:3" ht="12.75">
      <c r="A9" s="1" t="s">
        <v>24</v>
      </c>
      <c r="B9" s="11">
        <v>16</v>
      </c>
      <c r="C9" s="69" t="s">
        <v>150</v>
      </c>
    </row>
    <row r="10" spans="1:3" ht="12.75">
      <c r="A10" s="1" t="s">
        <v>10</v>
      </c>
      <c r="B10" s="11">
        <v>0</v>
      </c>
      <c r="C10" s="69" t="s">
        <v>153</v>
      </c>
    </row>
    <row r="11" spans="1:3" ht="12.75">
      <c r="A11" s="1" t="s">
        <v>12</v>
      </c>
      <c r="B11" s="11">
        <v>6.85</v>
      </c>
      <c r="C11" s="67"/>
    </row>
    <row r="12" spans="1:3" ht="12.75">
      <c r="A12" s="1" t="s">
        <v>11</v>
      </c>
      <c r="B12" s="11">
        <v>9</v>
      </c>
      <c r="C12" s="67"/>
    </row>
    <row r="13" spans="1:3" ht="12.75">
      <c r="A13" s="1" t="s">
        <v>13</v>
      </c>
      <c r="B13" s="11">
        <v>11.94</v>
      </c>
      <c r="C13" s="67"/>
    </row>
    <row r="14" spans="1:3" ht="12.75">
      <c r="A14" s="1" t="s">
        <v>14</v>
      </c>
      <c r="B14" s="11">
        <v>22.26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9.5</v>
      </c>
      <c r="C16" s="67"/>
    </row>
    <row r="17" spans="1:3" ht="12.75">
      <c r="A17" s="1" t="s">
        <v>17</v>
      </c>
      <c r="B17" s="12">
        <v>2.97</v>
      </c>
      <c r="C17" s="67"/>
    </row>
    <row r="18" spans="1:3" ht="12.75">
      <c r="A18" t="s">
        <v>2</v>
      </c>
      <c r="B18" s="2">
        <f>SUM(B7:B17)</f>
        <v>135.02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8.76</v>
      </c>
      <c r="C21" s="67"/>
    </row>
    <row r="22" spans="1:3" ht="12.75">
      <c r="A22" s="1" t="s">
        <v>19</v>
      </c>
      <c r="B22" s="7">
        <v>26.35</v>
      </c>
      <c r="C22" s="67"/>
    </row>
    <row r="23" spans="1:3" ht="12.75">
      <c r="A23" s="1" t="s">
        <v>20</v>
      </c>
      <c r="B23" s="7">
        <v>14.52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99.63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234.65</v>
      </c>
      <c r="C27" s="67"/>
    </row>
    <row r="28" spans="2:3" ht="12.75">
      <c r="B28" s="2"/>
      <c r="C28" s="67"/>
    </row>
    <row r="29" spans="1:3" ht="12.75">
      <c r="A29" t="s">
        <v>32</v>
      </c>
      <c r="B29" s="88">
        <f>B4-B27</f>
        <v>35.349999999999994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0.09001333333333333</v>
      </c>
      <c r="C32" s="67"/>
    </row>
    <row r="33" spans="1:3" ht="12.75">
      <c r="A33" t="s">
        <v>23</v>
      </c>
      <c r="B33" s="13">
        <f>B25/B2</f>
        <v>0.06641999999999999</v>
      </c>
      <c r="C33" s="67"/>
    </row>
    <row r="34" spans="1:3" ht="12.75">
      <c r="A34" t="s">
        <v>27</v>
      </c>
      <c r="B34" s="13">
        <f>B27/B2</f>
        <v>0.15643333333333334</v>
      </c>
      <c r="C34" s="67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0" t="s">
        <v>30</v>
      </c>
    </row>
    <row r="2" spans="1:3" ht="12.75">
      <c r="A2" t="s">
        <v>29</v>
      </c>
      <c r="B2" s="71">
        <v>900</v>
      </c>
      <c r="C2" s="67"/>
    </row>
    <row r="3" spans="1:3" ht="12.75">
      <c r="A3" t="s">
        <v>135</v>
      </c>
      <c r="B3" s="72">
        <v>0.27</v>
      </c>
      <c r="C3" s="67"/>
    </row>
    <row r="4" spans="1:3" ht="12.75">
      <c r="A4" t="s">
        <v>28</v>
      </c>
      <c r="B4" s="2">
        <f>B2*B3</f>
        <v>243.00000000000003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25.2</v>
      </c>
      <c r="C7" s="67"/>
    </row>
    <row r="8" spans="1:3" ht="12.75">
      <c r="A8" s="1" t="s">
        <v>9</v>
      </c>
      <c r="B8" s="11">
        <v>20.2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6</v>
      </c>
      <c r="C10" s="67" t="s">
        <v>131</v>
      </c>
    </row>
    <row r="11" spans="1:3" ht="12.75">
      <c r="A11" s="1" t="s">
        <v>12</v>
      </c>
      <c r="B11" s="11">
        <v>25.15</v>
      </c>
      <c r="C11" s="67"/>
    </row>
    <row r="12" spans="1:3" ht="12.75">
      <c r="A12" s="1" t="s">
        <v>11</v>
      </c>
      <c r="B12" s="11">
        <v>16.5</v>
      </c>
      <c r="C12" s="69" t="s">
        <v>142</v>
      </c>
    </row>
    <row r="13" spans="1:3" ht="12.75">
      <c r="A13" s="1" t="s">
        <v>13</v>
      </c>
      <c r="B13" s="11">
        <v>11.18</v>
      </c>
      <c r="C13" s="67"/>
    </row>
    <row r="14" spans="1:3" ht="12.75">
      <c r="A14" s="1" t="s">
        <v>14</v>
      </c>
      <c r="B14" s="11">
        <v>19.68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2.82</v>
      </c>
      <c r="C17" s="67"/>
    </row>
    <row r="18" spans="1:3" ht="12.75">
      <c r="A18" t="s">
        <v>2</v>
      </c>
      <c r="B18" s="2">
        <f>SUM(B7:B17)</f>
        <v>128.23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8.24</v>
      </c>
      <c r="C21" s="67"/>
    </row>
    <row r="22" spans="1:3" ht="12.75">
      <c r="A22" s="1" t="s">
        <v>19</v>
      </c>
      <c r="B22" s="7">
        <v>21.37</v>
      </c>
      <c r="C22" s="67"/>
    </row>
    <row r="23" spans="1:3" ht="12.75">
      <c r="A23" s="1" t="s">
        <v>20</v>
      </c>
      <c r="B23" s="7">
        <v>13.56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93.17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221.39999999999998</v>
      </c>
      <c r="C27" s="67"/>
    </row>
    <row r="28" spans="2:3" ht="12.75">
      <c r="B28" s="2"/>
      <c r="C28" s="67"/>
    </row>
    <row r="29" spans="1:3" ht="12.75">
      <c r="A29" t="s">
        <v>32</v>
      </c>
      <c r="B29" s="88">
        <f>B4-B27</f>
        <v>21.60000000000005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0.14247777777777776</v>
      </c>
      <c r="C32" s="67"/>
    </row>
    <row r="33" spans="1:3" ht="12.75">
      <c r="A33" t="s">
        <v>23</v>
      </c>
      <c r="B33" s="13">
        <f>B25/B2</f>
        <v>0.10352222222222222</v>
      </c>
      <c r="C33" s="67"/>
    </row>
    <row r="34" spans="1:3" ht="12.75">
      <c r="A34" t="s">
        <v>27</v>
      </c>
      <c r="B34" s="13">
        <f>B27/B2</f>
        <v>0.24599999999999997</v>
      </c>
      <c r="C34" s="67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0" t="s">
        <v>30</v>
      </c>
    </row>
    <row r="2" spans="1:3" ht="12.75">
      <c r="A2" t="s">
        <v>29</v>
      </c>
      <c r="B2" s="9">
        <v>950</v>
      </c>
      <c r="C2" s="67"/>
    </row>
    <row r="3" spans="1:3" ht="12.75">
      <c r="A3" t="s">
        <v>135</v>
      </c>
      <c r="B3" s="10">
        <v>0.223</v>
      </c>
      <c r="C3" s="67"/>
    </row>
    <row r="4" spans="1:3" ht="12.75">
      <c r="A4" t="s">
        <v>28</v>
      </c>
      <c r="B4" s="2">
        <f>B2*B3</f>
        <v>211.85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20</v>
      </c>
      <c r="C7" s="67"/>
    </row>
    <row r="8" spans="1:3" ht="12.75">
      <c r="A8" s="1" t="s">
        <v>9</v>
      </c>
      <c r="B8" s="11">
        <v>18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15.89</v>
      </c>
      <c r="C11" s="67"/>
    </row>
    <row r="12" spans="1:3" ht="12.75">
      <c r="A12" s="1" t="s">
        <v>11</v>
      </c>
      <c r="B12" s="11">
        <v>8</v>
      </c>
      <c r="C12" s="69" t="s">
        <v>143</v>
      </c>
    </row>
    <row r="13" spans="1:3" ht="12.75">
      <c r="A13" s="1" t="s">
        <v>13</v>
      </c>
      <c r="B13" s="11">
        <v>10.94</v>
      </c>
      <c r="C13" s="67"/>
    </row>
    <row r="14" spans="1:3" ht="12.75">
      <c r="A14" s="1" t="s">
        <v>14</v>
      </c>
      <c r="B14" s="11">
        <v>18.99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2.1</v>
      </c>
      <c r="C17" s="67"/>
    </row>
    <row r="18" spans="1:3" ht="12.75">
      <c r="A18" t="s">
        <v>2</v>
      </c>
      <c r="B18" s="2">
        <f>SUM(B7:B17)</f>
        <v>95.41999999999999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8.07</v>
      </c>
      <c r="C21" s="67"/>
    </row>
    <row r="22" spans="1:3" ht="12.75">
      <c r="A22" s="1" t="s">
        <v>19</v>
      </c>
      <c r="B22" s="7">
        <v>20.85</v>
      </c>
      <c r="C22" s="67"/>
    </row>
    <row r="23" spans="1:3" ht="12.75">
      <c r="A23" s="1" t="s">
        <v>20</v>
      </c>
      <c r="B23" s="7">
        <v>12.84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91.76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187.18</v>
      </c>
      <c r="C27" s="67"/>
    </row>
    <row r="28" spans="2:3" ht="12.75">
      <c r="B28" s="2"/>
      <c r="C28" s="67"/>
    </row>
    <row r="29" spans="1:3" ht="12.75">
      <c r="A29" t="s">
        <v>32</v>
      </c>
      <c r="B29" s="88">
        <f>B4-B27</f>
        <v>24.669999999999987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0.10044210526315789</v>
      </c>
      <c r="C32" s="67"/>
    </row>
    <row r="33" spans="1:3" ht="12.75">
      <c r="A33" t="s">
        <v>23</v>
      </c>
      <c r="B33" s="13">
        <f>B25/B2</f>
        <v>0.09658947368421053</v>
      </c>
      <c r="C33" s="67"/>
    </row>
    <row r="34" spans="1:3" ht="12.75">
      <c r="A34" t="s">
        <v>27</v>
      </c>
      <c r="B34" s="13">
        <f>B27/B2</f>
        <v>0.19703157894736842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0" t="s">
        <v>30</v>
      </c>
    </row>
    <row r="2" spans="1:3" ht="12.75">
      <c r="A2" t="s">
        <v>29</v>
      </c>
      <c r="B2" s="9">
        <v>1300</v>
      </c>
      <c r="C2" s="67"/>
    </row>
    <row r="3" spans="1:3" ht="12.75">
      <c r="A3" t="s">
        <v>135</v>
      </c>
      <c r="B3" s="10">
        <v>0.14</v>
      </c>
      <c r="C3" s="67"/>
    </row>
    <row r="4" spans="1:3" ht="12.75">
      <c r="A4" t="s">
        <v>28</v>
      </c>
      <c r="B4" s="2">
        <f>B2*B3</f>
        <v>182.00000000000003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11.25</v>
      </c>
      <c r="C7" s="67"/>
    </row>
    <row r="8" spans="1:3" ht="12.75">
      <c r="A8" s="1" t="s">
        <v>9</v>
      </c>
      <c r="B8" s="11">
        <v>9.6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15.64</v>
      </c>
      <c r="C11" s="67"/>
    </row>
    <row r="12" spans="1:3" ht="12.75">
      <c r="A12" s="1" t="s">
        <v>11</v>
      </c>
      <c r="B12" s="11">
        <v>0</v>
      </c>
      <c r="C12" s="67"/>
    </row>
    <row r="13" spans="1:3" ht="12.75">
      <c r="A13" s="1" t="s">
        <v>13</v>
      </c>
      <c r="B13" s="11">
        <v>11.62</v>
      </c>
      <c r="C13" s="67"/>
    </row>
    <row r="14" spans="1:3" ht="12.75">
      <c r="A14" s="1" t="s">
        <v>14</v>
      </c>
      <c r="B14" s="11">
        <v>19.97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1.57</v>
      </c>
      <c r="C17" s="67"/>
    </row>
    <row r="18" spans="1:3" ht="12.75">
      <c r="A18" t="s">
        <v>2</v>
      </c>
      <c r="B18" s="2">
        <f>SUM(B7:B17)</f>
        <v>71.14999999999999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8.43</v>
      </c>
      <c r="C21" s="67"/>
    </row>
    <row r="22" spans="1:3" ht="12.75">
      <c r="A22" s="1" t="s">
        <v>19</v>
      </c>
      <c r="B22" s="7">
        <v>21.91</v>
      </c>
      <c r="C22" s="67"/>
    </row>
    <row r="23" spans="1:3" ht="12.75">
      <c r="A23" s="1" t="s">
        <v>20</v>
      </c>
      <c r="B23" s="7">
        <v>13.84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94.18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165.32999999999998</v>
      </c>
      <c r="C27" s="67"/>
    </row>
    <row r="28" spans="2:3" ht="12.75">
      <c r="B28" s="2"/>
      <c r="C28" s="67"/>
    </row>
    <row r="29" spans="1:3" ht="12.75">
      <c r="A29" t="s">
        <v>32</v>
      </c>
      <c r="B29" s="88">
        <f>B4-B27</f>
        <v>16.670000000000044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13">
        <f>B18/B2</f>
        <v>0.05473076923076922</v>
      </c>
      <c r="C32" s="67"/>
    </row>
    <row r="33" spans="1:3" ht="12.75">
      <c r="A33" t="s">
        <v>23</v>
      </c>
      <c r="B33" s="13">
        <f>B25/B2</f>
        <v>0.07244615384615385</v>
      </c>
      <c r="C33" s="67"/>
    </row>
    <row r="34" spans="1:3" ht="12.75">
      <c r="A34" t="s">
        <v>27</v>
      </c>
      <c r="B34" s="13">
        <f>B27/B2</f>
        <v>0.12717692307692308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3" t="s">
        <v>0</v>
      </c>
      <c r="C1" s="70" t="s">
        <v>30</v>
      </c>
    </row>
    <row r="2" spans="1:3" ht="12.75">
      <c r="A2" t="s">
        <v>29</v>
      </c>
      <c r="B2" s="9">
        <v>51</v>
      </c>
      <c r="C2" s="67"/>
    </row>
    <row r="3" spans="1:3" ht="12.75">
      <c r="A3" t="s">
        <v>135</v>
      </c>
      <c r="B3" s="12">
        <v>4.77</v>
      </c>
      <c r="C3" s="67"/>
    </row>
    <row r="4" spans="1:3" ht="12.75">
      <c r="A4" t="s">
        <v>28</v>
      </c>
      <c r="B4" s="2">
        <f>B2*B3</f>
        <v>243.26999999999998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9.9</v>
      </c>
      <c r="C7" s="67"/>
    </row>
    <row r="8" spans="1:3" ht="12.75">
      <c r="A8" s="1" t="s">
        <v>9</v>
      </c>
      <c r="B8" s="11">
        <v>24.5</v>
      </c>
      <c r="C8" s="67"/>
    </row>
    <row r="9" spans="1:3" ht="12.75">
      <c r="A9" s="1" t="s">
        <v>24</v>
      </c>
      <c r="B9" s="11">
        <v>9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64.68</v>
      </c>
      <c r="C11" s="67"/>
    </row>
    <row r="12" spans="1:3" ht="12.75">
      <c r="A12" s="1" t="s">
        <v>11</v>
      </c>
      <c r="B12" s="11">
        <v>7</v>
      </c>
      <c r="C12" s="67"/>
    </row>
    <row r="13" spans="1:3" ht="12.75">
      <c r="A13" s="1" t="s">
        <v>13</v>
      </c>
      <c r="B13" s="11">
        <v>11.05</v>
      </c>
      <c r="C13" s="67"/>
    </row>
    <row r="14" spans="1:3" ht="12.75">
      <c r="A14" s="1" t="s">
        <v>14</v>
      </c>
      <c r="B14" s="11">
        <v>17.95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8.25</v>
      </c>
      <c r="C16" s="67"/>
    </row>
    <row r="17" spans="1:3" ht="12.75">
      <c r="A17" s="1" t="s">
        <v>17</v>
      </c>
      <c r="B17" s="12">
        <v>3.43</v>
      </c>
      <c r="C17" s="67"/>
    </row>
    <row r="18" spans="1:3" ht="12.75">
      <c r="A18" t="s">
        <v>2</v>
      </c>
      <c r="B18" s="2">
        <f>SUM(B7:B17)</f>
        <v>155.76000000000002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7.88</v>
      </c>
      <c r="C21" s="67"/>
    </row>
    <row r="22" spans="1:3" ht="12.75">
      <c r="A22" s="1" t="s">
        <v>19</v>
      </c>
      <c r="B22" s="7">
        <v>19.46</v>
      </c>
      <c r="C22" s="67"/>
    </row>
    <row r="23" spans="1:3" ht="12.75">
      <c r="A23" s="1" t="s">
        <v>20</v>
      </c>
      <c r="B23" s="7">
        <v>11.15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88.49000000000001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244.25000000000003</v>
      </c>
      <c r="C27" s="67"/>
    </row>
    <row r="28" spans="2:3" ht="12.75">
      <c r="B28" s="2"/>
      <c r="C28" s="67"/>
    </row>
    <row r="29" spans="1:3" ht="12.75">
      <c r="A29" t="s">
        <v>32</v>
      </c>
      <c r="B29" s="88">
        <f>B4-B27</f>
        <v>-0.9800000000000466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3.054117647058824</v>
      </c>
      <c r="C32" s="67"/>
    </row>
    <row r="33" spans="1:3" ht="12.75">
      <c r="A33" t="s">
        <v>23</v>
      </c>
      <c r="B33" s="2">
        <f>B25/B2</f>
        <v>1.7350980392156865</v>
      </c>
      <c r="C33" s="67"/>
    </row>
    <row r="34" spans="1:3" ht="12.75">
      <c r="A34" t="s">
        <v>27</v>
      </c>
      <c r="B34" s="2">
        <f>B27/B2</f>
        <v>4.7892156862745106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PageLayoutView="0" workbookViewId="0" topLeftCell="A1">
      <selection activeCell="G27" sqref="G27"/>
    </sheetView>
  </sheetViews>
  <sheetFormatPr defaultColWidth="9.140625" defaultRowHeight="12.75"/>
  <cols>
    <col min="2" max="2" width="10.28125" style="0" customWidth="1"/>
    <col min="3" max="8" width="9.7109375" style="0" customWidth="1"/>
    <col min="9" max="12" width="8.421875" style="0" customWidth="1"/>
  </cols>
  <sheetData>
    <row r="1" spans="1:8" ht="12.75">
      <c r="A1" s="48"/>
      <c r="B1" s="49" t="s">
        <v>154</v>
      </c>
      <c r="C1" s="49" t="s">
        <v>117</v>
      </c>
      <c r="D1" s="49" t="s">
        <v>116</v>
      </c>
      <c r="E1" s="73" t="s">
        <v>75</v>
      </c>
      <c r="F1" s="49" t="s">
        <v>70</v>
      </c>
      <c r="G1" s="49" t="s">
        <v>70</v>
      </c>
      <c r="H1" s="50" t="s">
        <v>70</v>
      </c>
    </row>
    <row r="2" spans="1:8" ht="12.75">
      <c r="A2" s="51" t="s">
        <v>67</v>
      </c>
      <c r="B2" s="15" t="s">
        <v>155</v>
      </c>
      <c r="C2" s="15" t="s">
        <v>155</v>
      </c>
      <c r="D2" s="44" t="s">
        <v>117</v>
      </c>
      <c r="E2" s="74" t="s">
        <v>76</v>
      </c>
      <c r="F2" s="15" t="s">
        <v>68</v>
      </c>
      <c r="G2" s="15" t="s">
        <v>156</v>
      </c>
      <c r="H2" s="52" t="s">
        <v>69</v>
      </c>
    </row>
    <row r="3" spans="1:8" ht="12.75">
      <c r="A3" s="37" t="s">
        <v>52</v>
      </c>
      <c r="B3" s="45">
        <f>HRSW!B4</f>
        <v>285.59999999999997</v>
      </c>
      <c r="C3" s="45">
        <f>HRSW!B18</f>
        <v>163.6</v>
      </c>
      <c r="D3" s="16">
        <f>B3-C3</f>
        <v>121.99999999999997</v>
      </c>
      <c r="E3" s="18">
        <v>1200</v>
      </c>
      <c r="F3" s="19">
        <f aca="true" t="shared" si="0" ref="F3:F20">B3*E3</f>
        <v>342719.99999999994</v>
      </c>
      <c r="G3" s="19">
        <f aca="true" t="shared" si="1" ref="G3:G20">E3*C3</f>
        <v>196320</v>
      </c>
      <c r="H3" s="30">
        <f>F3-G3</f>
        <v>146399.99999999994</v>
      </c>
    </row>
    <row r="4" spans="1:8" ht="12.75">
      <c r="A4" s="37" t="s">
        <v>53</v>
      </c>
      <c r="B4" s="45">
        <f>Durum!B4</f>
        <v>308.7</v>
      </c>
      <c r="C4" s="45">
        <f>Durum!B18</f>
        <v>177.18000000000004</v>
      </c>
      <c r="D4" s="16">
        <f aca="true" t="shared" si="2" ref="D4:D20">B4-C4</f>
        <v>131.51999999999995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20">F4-G4</f>
        <v>0</v>
      </c>
    </row>
    <row r="5" spans="1:8" ht="12.75">
      <c r="A5" s="37" t="s">
        <v>54</v>
      </c>
      <c r="B5" s="45">
        <f>Barley!B4</f>
        <v>362.08</v>
      </c>
      <c r="C5" s="45">
        <f>Barley!B18</f>
        <v>156.74999999999997</v>
      </c>
      <c r="D5" s="16">
        <f t="shared" si="2"/>
        <v>205.33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37" t="s">
        <v>26</v>
      </c>
      <c r="B6" s="45">
        <f>Corn!B4</f>
        <v>421.79999999999995</v>
      </c>
      <c r="C6" s="45">
        <f>Corn!B18</f>
        <v>256.41</v>
      </c>
      <c r="D6" s="16">
        <f t="shared" si="2"/>
        <v>165.38999999999993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37" t="s">
        <v>25</v>
      </c>
      <c r="B7" s="45">
        <f>Soyb!B4</f>
        <v>333.3</v>
      </c>
      <c r="C7" s="45">
        <f>Soyb!B18</f>
        <v>138.85999999999999</v>
      </c>
      <c r="D7" s="16">
        <f t="shared" si="2"/>
        <v>194.44000000000003</v>
      </c>
      <c r="E7" s="18">
        <v>800</v>
      </c>
      <c r="F7" s="19">
        <f t="shared" si="0"/>
        <v>266640</v>
      </c>
      <c r="G7" s="19">
        <f t="shared" si="1"/>
        <v>111087.99999999999</v>
      </c>
      <c r="H7" s="30">
        <f t="shared" si="3"/>
        <v>155552</v>
      </c>
    </row>
    <row r="8" spans="1:8" ht="12.75">
      <c r="A8" s="37" t="s">
        <v>82</v>
      </c>
      <c r="B8" s="45">
        <f>Drybean!B4</f>
        <v>495</v>
      </c>
      <c r="C8" s="45">
        <f>Drybean!B18</f>
        <v>231</v>
      </c>
      <c r="D8" s="16">
        <f t="shared" si="2"/>
        <v>264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37" t="s">
        <v>55</v>
      </c>
      <c r="B9" s="45">
        <f>Oil_SF!B4</f>
        <v>322.38</v>
      </c>
      <c r="C9" s="45">
        <f>Oil_SF!B18</f>
        <v>168.17</v>
      </c>
      <c r="D9" s="16">
        <f t="shared" si="2"/>
        <v>154.21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37" t="s">
        <v>56</v>
      </c>
      <c r="B10" s="45">
        <f>Conf_SF!B4</f>
        <v>324.72</v>
      </c>
      <c r="C10" s="45">
        <f>Conf_SF!B18</f>
        <v>192.41</v>
      </c>
      <c r="D10" s="16">
        <f t="shared" si="2"/>
        <v>132.31000000000003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37" t="s">
        <v>57</v>
      </c>
      <c r="B11" s="45">
        <f>Canola!B4</f>
        <v>372.48</v>
      </c>
      <c r="C11" s="45">
        <f>Canola!B18</f>
        <v>199</v>
      </c>
      <c r="D11" s="16">
        <f t="shared" si="2"/>
        <v>173.48000000000002</v>
      </c>
      <c r="E11" s="18">
        <v>400</v>
      </c>
      <c r="F11" s="19">
        <f t="shared" si="0"/>
        <v>148992</v>
      </c>
      <c r="G11" s="19">
        <f t="shared" si="1"/>
        <v>79600</v>
      </c>
      <c r="H11" s="30">
        <f t="shared" si="3"/>
        <v>69392</v>
      </c>
    </row>
    <row r="12" spans="1:8" ht="12.75">
      <c r="A12" s="37" t="s">
        <v>58</v>
      </c>
      <c r="B12" s="45">
        <f>Flax!B4</f>
        <v>234.3</v>
      </c>
      <c r="C12" s="45">
        <f>Flax!B18</f>
        <v>119.33999999999997</v>
      </c>
      <c r="D12" s="16">
        <f t="shared" si="2"/>
        <v>114.96000000000004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37" t="s">
        <v>61</v>
      </c>
      <c r="B13" s="45">
        <f>Peas!B4</f>
        <v>252.72000000000003</v>
      </c>
      <c r="C13" s="45">
        <f>Peas!B18</f>
        <v>141.36</v>
      </c>
      <c r="D13" s="16">
        <f t="shared" si="2"/>
        <v>111.36000000000001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37" t="s">
        <v>62</v>
      </c>
      <c r="B14" s="45">
        <f>Oats!B4</f>
        <v>225.32999999999998</v>
      </c>
      <c r="C14" s="45">
        <f>Oats!B18</f>
        <v>134.89</v>
      </c>
      <c r="D14" s="16">
        <f t="shared" si="2"/>
        <v>90.44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37" t="s">
        <v>63</v>
      </c>
      <c r="B15" s="45">
        <f>Lentil!B4</f>
        <v>270</v>
      </c>
      <c r="C15" s="45">
        <f>Lentil!B18</f>
        <v>135.02</v>
      </c>
      <c r="D15" s="16">
        <f t="shared" si="2"/>
        <v>134.98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37" t="s">
        <v>59</v>
      </c>
      <c r="B16" s="45">
        <f>Mustard!B4</f>
        <v>243.00000000000003</v>
      </c>
      <c r="C16" s="45">
        <f>Mustard!B18</f>
        <v>128.23</v>
      </c>
      <c r="D16" s="16">
        <f t="shared" si="2"/>
        <v>114.77000000000004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37" t="s">
        <v>60</v>
      </c>
      <c r="B17" s="45">
        <f>Buckwht!B4</f>
        <v>211.85</v>
      </c>
      <c r="C17" s="45">
        <f>Buckwht!B18</f>
        <v>95.41999999999999</v>
      </c>
      <c r="D17" s="16">
        <f t="shared" si="2"/>
        <v>116.43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7" t="s">
        <v>64</v>
      </c>
      <c r="B18" s="45">
        <f>Millet!B4</f>
        <v>182.00000000000003</v>
      </c>
      <c r="C18" s="45">
        <f>Millet!B18</f>
        <v>71.14999999999999</v>
      </c>
      <c r="D18" s="16">
        <f t="shared" si="2"/>
        <v>110.85000000000004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7" t="s">
        <v>65</v>
      </c>
      <c r="B19" s="45">
        <f>'Wint.Wht'!B4</f>
        <v>243.26999999999998</v>
      </c>
      <c r="C19" s="45">
        <f>'Wint.Wht'!B18</f>
        <v>155.76000000000002</v>
      </c>
      <c r="D19" s="16">
        <f t="shared" si="2"/>
        <v>87.50999999999996</v>
      </c>
      <c r="E19" s="18">
        <v>0</v>
      </c>
      <c r="F19" s="19">
        <f t="shared" si="0"/>
        <v>0</v>
      </c>
      <c r="G19" s="19">
        <f t="shared" si="1"/>
        <v>0</v>
      </c>
      <c r="H19" s="30">
        <f t="shared" si="3"/>
        <v>0</v>
      </c>
    </row>
    <row r="20" spans="1:8" ht="12.75">
      <c r="A20" s="37" t="s">
        <v>66</v>
      </c>
      <c r="B20" s="45">
        <f>Rye!B4</f>
        <v>181.24</v>
      </c>
      <c r="C20" s="45">
        <f>Rye!B18</f>
        <v>128.71</v>
      </c>
      <c r="D20" s="16">
        <f t="shared" si="2"/>
        <v>52.53</v>
      </c>
      <c r="E20" s="18">
        <v>0</v>
      </c>
      <c r="F20" s="19">
        <f t="shared" si="0"/>
        <v>0</v>
      </c>
      <c r="G20" s="19">
        <f t="shared" si="1"/>
        <v>0</v>
      </c>
      <c r="H20" s="30">
        <f t="shared" si="3"/>
        <v>0</v>
      </c>
    </row>
    <row r="21" spans="1:8" ht="12.75">
      <c r="A21" s="33" t="s">
        <v>79</v>
      </c>
      <c r="B21" s="14"/>
      <c r="C21" s="14"/>
      <c r="D21" s="14"/>
      <c r="E21" s="20">
        <f>SUM(E3:E20)</f>
        <v>2400</v>
      </c>
      <c r="F21" s="20">
        <f>SUM(F3:F20)</f>
        <v>758352</v>
      </c>
      <c r="G21" s="20">
        <f>SUM(G3:G20)</f>
        <v>387008</v>
      </c>
      <c r="H21" s="34">
        <f>SUM(H3:H20)</f>
        <v>371343.99999999994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0" t="s">
        <v>51</v>
      </c>
      <c r="D23" s="80"/>
      <c r="E23" s="80"/>
      <c r="F23" s="3"/>
      <c r="G23" s="3"/>
      <c r="H23" s="3"/>
    </row>
    <row r="24" spans="1:8" ht="12.75">
      <c r="A24" s="58" t="s">
        <v>77</v>
      </c>
      <c r="B24" s="59"/>
      <c r="C24" s="59"/>
      <c r="D24" s="60"/>
      <c r="E24" s="59" t="s">
        <v>78</v>
      </c>
      <c r="F24" s="59"/>
      <c r="G24" s="59"/>
      <c r="H24" s="53"/>
    </row>
    <row r="25" spans="1:8" ht="12.75">
      <c r="A25" s="81" t="s">
        <v>28</v>
      </c>
      <c r="B25" s="82"/>
      <c r="C25" s="19">
        <f>F21</f>
        <v>758352</v>
      </c>
      <c r="D25" s="4"/>
      <c r="E25" s="82" t="s">
        <v>72</v>
      </c>
      <c r="F25" s="82"/>
      <c r="G25" s="19">
        <f>G21</f>
        <v>387008</v>
      </c>
      <c r="H25" s="54"/>
    </row>
    <row r="26" spans="1:8" ht="12.75">
      <c r="A26" s="83" t="s">
        <v>147</v>
      </c>
      <c r="B26" s="84"/>
      <c r="C26" s="18">
        <v>0</v>
      </c>
      <c r="D26" s="61" t="s">
        <v>74</v>
      </c>
      <c r="E26" s="84" t="s">
        <v>119</v>
      </c>
      <c r="F26" s="84"/>
      <c r="G26" s="18">
        <v>51300</v>
      </c>
      <c r="H26" s="62" t="s">
        <v>74</v>
      </c>
    </row>
    <row r="27" spans="1:11" ht="12.75">
      <c r="A27" s="78"/>
      <c r="B27" s="79"/>
      <c r="C27" s="18">
        <v>0</v>
      </c>
      <c r="D27" s="4"/>
      <c r="E27" s="84" t="s">
        <v>71</v>
      </c>
      <c r="F27" s="84"/>
      <c r="G27" s="18">
        <v>120000</v>
      </c>
      <c r="H27" s="56"/>
      <c r="K27" s="63"/>
    </row>
    <row r="28" spans="1:8" ht="12.75">
      <c r="A28" s="78"/>
      <c r="B28" s="79"/>
      <c r="C28" s="18">
        <v>0</v>
      </c>
      <c r="D28" s="4"/>
      <c r="E28" s="84" t="s">
        <v>120</v>
      </c>
      <c r="F28" s="84"/>
      <c r="G28" s="18">
        <v>0</v>
      </c>
      <c r="H28" s="56"/>
    </row>
    <row r="29" spans="1:8" ht="12.75">
      <c r="A29" s="78"/>
      <c r="B29" s="79"/>
      <c r="C29" s="18">
        <v>0</v>
      </c>
      <c r="D29" s="4"/>
      <c r="E29" s="84" t="s">
        <v>73</v>
      </c>
      <c r="F29" s="84"/>
      <c r="G29" s="18">
        <v>0</v>
      </c>
      <c r="H29" s="56"/>
    </row>
    <row r="30" spans="1:8" ht="12.75">
      <c r="A30" s="78"/>
      <c r="B30" s="79"/>
      <c r="C30" s="18">
        <v>0</v>
      </c>
      <c r="D30" s="4"/>
      <c r="E30" s="79" t="s">
        <v>146</v>
      </c>
      <c r="F30" s="79"/>
      <c r="G30" s="18">
        <v>0</v>
      </c>
      <c r="H30" s="56"/>
    </row>
    <row r="31" spans="1:8" ht="12.75">
      <c r="A31" s="78"/>
      <c r="B31" s="79"/>
      <c r="C31" s="18">
        <v>0</v>
      </c>
      <c r="D31" s="4"/>
      <c r="E31" s="79"/>
      <c r="F31" s="79"/>
      <c r="G31" s="18">
        <v>0</v>
      </c>
      <c r="H31" s="56"/>
    </row>
    <row r="32" spans="1:8" ht="12.75">
      <c r="A32" s="78" t="s">
        <v>81</v>
      </c>
      <c r="B32" s="79"/>
      <c r="C32" s="22">
        <v>0</v>
      </c>
      <c r="D32" s="55"/>
      <c r="E32" s="79" t="s">
        <v>80</v>
      </c>
      <c r="F32" s="79"/>
      <c r="G32" s="22">
        <v>14300</v>
      </c>
      <c r="H32" s="56"/>
    </row>
    <row r="33" spans="1:8" ht="12.75">
      <c r="A33" s="37" t="s">
        <v>70</v>
      </c>
      <c r="B33" s="4"/>
      <c r="C33" s="19">
        <f>SUM(C25:C32)</f>
        <v>758352</v>
      </c>
      <c r="D33" s="4"/>
      <c r="E33" s="4" t="s">
        <v>70</v>
      </c>
      <c r="F33" s="4"/>
      <c r="G33" s="28">
        <f>SUM(G25:G32)</f>
        <v>572608</v>
      </c>
      <c r="H33" s="54"/>
    </row>
    <row r="34" spans="1:8" ht="12.75">
      <c r="A34" s="38" t="s">
        <v>118</v>
      </c>
      <c r="B34" s="3"/>
      <c r="C34" s="3"/>
      <c r="D34" s="3"/>
      <c r="E34" s="3"/>
      <c r="F34" s="3"/>
      <c r="G34" s="64">
        <f>C33-G33</f>
        <v>185744</v>
      </c>
      <c r="H34" s="57"/>
    </row>
    <row r="35" ht="12.75">
      <c r="G35" s="6"/>
    </row>
    <row r="36" spans="1:8" ht="12.75">
      <c r="A36" s="47" t="s">
        <v>132</v>
      </c>
      <c r="B36" s="85"/>
      <c r="C36" s="85"/>
      <c r="D36" s="85"/>
      <c r="E36" s="85"/>
      <c r="F36" s="65" t="s">
        <v>123</v>
      </c>
      <c r="G36" s="86"/>
      <c r="H36" s="86"/>
    </row>
    <row r="37" spans="3:6" ht="12.75">
      <c r="C37" s="46"/>
      <c r="D37" s="46"/>
      <c r="E37" s="46"/>
      <c r="F37" s="46"/>
    </row>
    <row r="38" spans="1:12" ht="12.75">
      <c r="A38" t="s">
        <v>30</v>
      </c>
      <c r="B38" s="87" t="s">
        <v>124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40" ht="12.75">
      <c r="A40" t="s">
        <v>121</v>
      </c>
    </row>
    <row r="41" spans="1:12" ht="12.75">
      <c r="A41" s="25" t="s">
        <v>83</v>
      </c>
      <c r="B41" s="26" t="s">
        <v>84</v>
      </c>
      <c r="C41" s="26" t="s">
        <v>85</v>
      </c>
      <c r="D41" s="26" t="s">
        <v>86</v>
      </c>
      <c r="E41" s="26" t="s">
        <v>87</v>
      </c>
      <c r="F41" s="26" t="s">
        <v>88</v>
      </c>
      <c r="G41" s="26" t="s">
        <v>89</v>
      </c>
      <c r="H41" s="26" t="s">
        <v>90</v>
      </c>
      <c r="I41" s="26" t="s">
        <v>91</v>
      </c>
      <c r="J41" s="26" t="s">
        <v>92</v>
      </c>
      <c r="K41" s="26" t="s">
        <v>93</v>
      </c>
      <c r="L41" s="27" t="s">
        <v>94</v>
      </c>
    </row>
    <row r="42" spans="1:12" ht="12.75">
      <c r="A42" s="36" t="s">
        <v>52</v>
      </c>
      <c r="B42" s="28">
        <f>$E3*HRSW!$B7</f>
        <v>23460</v>
      </c>
      <c r="C42" s="28">
        <f>$E3*HRSW!$B8</f>
        <v>31440</v>
      </c>
      <c r="D42" s="28">
        <f>$E3*HRSW!$B9</f>
        <v>10800</v>
      </c>
      <c r="E42" s="28">
        <f>$E3*HRSW!$B10</f>
        <v>0</v>
      </c>
      <c r="F42" s="28">
        <f>$E3*HRSW!$B11</f>
        <v>77616.00000000001</v>
      </c>
      <c r="G42" s="28">
        <f>$E3*HRSW!$B12</f>
        <v>8400</v>
      </c>
      <c r="H42" s="28">
        <f>$E3*HRSW!$B13</f>
        <v>14316</v>
      </c>
      <c r="I42" s="28">
        <f>$E3*HRSW!$B14</f>
        <v>24168</v>
      </c>
      <c r="J42" s="28">
        <f>$E3*HRSW!$B15</f>
        <v>0</v>
      </c>
      <c r="K42" s="28">
        <f>$E3*HRSW!$B16</f>
        <v>1800</v>
      </c>
      <c r="L42" s="29">
        <f>$E3*HRSW!$B17</f>
        <v>4320</v>
      </c>
    </row>
    <row r="43" spans="1:12" ht="12.75">
      <c r="A43" s="37" t="s">
        <v>53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37" t="s">
        <v>54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37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37" t="s">
        <v>25</v>
      </c>
      <c r="B46" s="19">
        <f>$E7*Soyb!$B7</f>
        <v>52640</v>
      </c>
      <c r="C46" s="19">
        <f>$E7*Soyb!$B8</f>
        <v>20800</v>
      </c>
      <c r="D46" s="19">
        <f>$E7*Soyb!$B9</f>
        <v>0</v>
      </c>
      <c r="E46" s="19">
        <f>$E7*Soyb!$B10</f>
        <v>0</v>
      </c>
      <c r="F46" s="19">
        <f>$E7*Soyb!$B11</f>
        <v>6240</v>
      </c>
      <c r="G46" s="19">
        <f>$E7*Soyb!$B12</f>
        <v>4000</v>
      </c>
      <c r="H46" s="19">
        <f>$E7*Soyb!$B13</f>
        <v>7480</v>
      </c>
      <c r="I46" s="19">
        <f>$E7*Soyb!$B14</f>
        <v>13480.000000000002</v>
      </c>
      <c r="J46" s="19">
        <f>$E7*Soyb!$B15</f>
        <v>0</v>
      </c>
      <c r="K46" s="19">
        <f>$E7*Soyb!$B16</f>
        <v>4000</v>
      </c>
      <c r="L46" s="30">
        <f>$E7*Soyb!$B17</f>
        <v>2448</v>
      </c>
    </row>
    <row r="47" spans="1:12" ht="12.75">
      <c r="A47" s="37" t="s">
        <v>82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37" t="s">
        <v>55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37" t="s">
        <v>56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37" t="s">
        <v>57</v>
      </c>
      <c r="B50" s="19">
        <f>$E11*Canola!$B7</f>
        <v>22600</v>
      </c>
      <c r="C50" s="19">
        <f>$E11*Canola!$B8</f>
        <v>9240</v>
      </c>
      <c r="D50" s="19">
        <f>$E11*Canola!$B9</f>
        <v>0</v>
      </c>
      <c r="E50" s="19">
        <f>$E11*Canola!$B10</f>
        <v>0</v>
      </c>
      <c r="F50" s="19">
        <f>$E11*Canola!$B11</f>
        <v>29916.000000000004</v>
      </c>
      <c r="G50" s="19">
        <f>$E11*Canola!$B12</f>
        <v>3200</v>
      </c>
      <c r="H50" s="19">
        <f>$E11*Canola!$B13</f>
        <v>4560</v>
      </c>
      <c r="I50" s="19">
        <f>$E11*Canola!$B14</f>
        <v>7731.999999999999</v>
      </c>
      <c r="J50" s="19">
        <f>$E11*Canola!$B15</f>
        <v>0</v>
      </c>
      <c r="K50" s="19">
        <f>$E11*Canola!$B16</f>
        <v>600</v>
      </c>
      <c r="L50" s="30">
        <f>$E11*Canola!$B17</f>
        <v>1752</v>
      </c>
    </row>
    <row r="51" spans="1:12" ht="12.75">
      <c r="A51" s="37" t="s">
        <v>58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37" t="s">
        <v>61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37" t="s">
        <v>62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37" t="s">
        <v>63</v>
      </c>
      <c r="B54" s="31">
        <f>$E15*Lentil!$B7</f>
        <v>0</v>
      </c>
      <c r="C54" s="31">
        <f>$E15*Lentil!$B8</f>
        <v>0</v>
      </c>
      <c r="D54" s="31">
        <f>$E15*Lentil!$B9</f>
        <v>0</v>
      </c>
      <c r="E54" s="31">
        <f>$E15*Lentil!$B10</f>
        <v>0</v>
      </c>
      <c r="F54" s="31">
        <f>$E15*Lentil!$B11</f>
        <v>0</v>
      </c>
      <c r="G54" s="31">
        <f>$E15*Lentil!$B12</f>
        <v>0</v>
      </c>
      <c r="H54" s="31">
        <f>$E15*Lentil!$B13</f>
        <v>0</v>
      </c>
      <c r="I54" s="31">
        <f>$E15*Lentil!$B14</f>
        <v>0</v>
      </c>
      <c r="J54" s="31">
        <f>$E15*Lentil!$B15</f>
        <v>0</v>
      </c>
      <c r="K54" s="31">
        <f>$E15*Lentil!$B16</f>
        <v>0</v>
      </c>
      <c r="L54" s="32">
        <f>$E15*Lentil!$B17</f>
        <v>0</v>
      </c>
    </row>
    <row r="55" spans="1:12" ht="12.75">
      <c r="A55" s="37" t="s">
        <v>59</v>
      </c>
      <c r="B55" s="31">
        <f>$E16*Mustard!$B7</f>
        <v>0</v>
      </c>
      <c r="C55" s="31">
        <f>$E16*Mustard!$B8</f>
        <v>0</v>
      </c>
      <c r="D55" s="31">
        <f>$E16*Mustard!$B9</f>
        <v>0</v>
      </c>
      <c r="E55" s="31">
        <f>$E16*Mustard!$B10</f>
        <v>0</v>
      </c>
      <c r="F55" s="31">
        <f>$E16*Mustard!$B11</f>
        <v>0</v>
      </c>
      <c r="G55" s="31">
        <f>$E16*Mustard!$B12</f>
        <v>0</v>
      </c>
      <c r="H55" s="31">
        <f>$E16*Mustard!$B13</f>
        <v>0</v>
      </c>
      <c r="I55" s="31">
        <f>$E16*Mustard!$B14</f>
        <v>0</v>
      </c>
      <c r="J55" s="31">
        <f>$E16*Mustard!$B15</f>
        <v>0</v>
      </c>
      <c r="K55" s="31">
        <f>$E16*Mustard!$B16</f>
        <v>0</v>
      </c>
      <c r="L55" s="32">
        <f>$E16*Mustard!$B17</f>
        <v>0</v>
      </c>
    </row>
    <row r="56" spans="1:12" ht="12.75">
      <c r="A56" s="37" t="s">
        <v>60</v>
      </c>
      <c r="B56" s="31">
        <f>$E17*Buckwht!$B7</f>
        <v>0</v>
      </c>
      <c r="C56" s="31">
        <f>$E17*Buckwht!$B8</f>
        <v>0</v>
      </c>
      <c r="D56" s="31">
        <f>$E17*Buckwht!$B9</f>
        <v>0</v>
      </c>
      <c r="E56" s="31">
        <f>$E17*Buckwht!$B10</f>
        <v>0</v>
      </c>
      <c r="F56" s="31">
        <f>$E17*Buckwht!$B11</f>
        <v>0</v>
      </c>
      <c r="G56" s="31">
        <f>$E17*Buckwht!$B12</f>
        <v>0</v>
      </c>
      <c r="H56" s="31">
        <f>$E17*Buckwht!$B13</f>
        <v>0</v>
      </c>
      <c r="I56" s="31">
        <f>$E17*Buckwht!$B14</f>
        <v>0</v>
      </c>
      <c r="J56" s="31">
        <f>$E17*Buckwht!$B15</f>
        <v>0</v>
      </c>
      <c r="K56" s="31">
        <f>$E17*Buckwht!$B16</f>
        <v>0</v>
      </c>
      <c r="L56" s="32">
        <f>$E17*Buckwht!$B17</f>
        <v>0</v>
      </c>
    </row>
    <row r="57" spans="1:12" ht="12.75">
      <c r="A57" s="37" t="s">
        <v>64</v>
      </c>
      <c r="B57" s="31">
        <f>$E18*Millet!$B7</f>
        <v>0</v>
      </c>
      <c r="C57" s="31">
        <f>$E18*Millet!$B8</f>
        <v>0</v>
      </c>
      <c r="D57" s="31">
        <f>$E18*Millet!$B9</f>
        <v>0</v>
      </c>
      <c r="E57" s="31">
        <f>$E18*Millet!$B10</f>
        <v>0</v>
      </c>
      <c r="F57" s="31">
        <f>$E18*Millet!$B11</f>
        <v>0</v>
      </c>
      <c r="G57" s="31">
        <f>$E18*Millet!$B12</f>
        <v>0</v>
      </c>
      <c r="H57" s="31">
        <f>$E18*Millet!$B13</f>
        <v>0</v>
      </c>
      <c r="I57" s="31">
        <f>$E18*Millet!$B14</f>
        <v>0</v>
      </c>
      <c r="J57" s="31">
        <f>$E18*Millet!$B15</f>
        <v>0</v>
      </c>
      <c r="K57" s="31">
        <f>$E18*Millet!$B16</f>
        <v>0</v>
      </c>
      <c r="L57" s="32">
        <f>$E18*Millet!$B17</f>
        <v>0</v>
      </c>
    </row>
    <row r="58" spans="1:12" ht="12.75">
      <c r="A58" s="37" t="s">
        <v>65</v>
      </c>
      <c r="B58" s="31">
        <f>$E19*'Wint.Wht'!$B7</f>
        <v>0</v>
      </c>
      <c r="C58" s="31">
        <f>$E19*'Wint.Wht'!$B8</f>
        <v>0</v>
      </c>
      <c r="D58" s="31">
        <f>$E19*'Wint.Wht'!$B9</f>
        <v>0</v>
      </c>
      <c r="E58" s="31">
        <f>$E19*'Wint.Wht'!$B10</f>
        <v>0</v>
      </c>
      <c r="F58" s="31">
        <f>$E19*'Wint.Wht'!$B11</f>
        <v>0</v>
      </c>
      <c r="G58" s="31">
        <f>$E19*'Wint.Wht'!$B12</f>
        <v>0</v>
      </c>
      <c r="H58" s="31">
        <f>$E19*'Wint.Wht'!$B13</f>
        <v>0</v>
      </c>
      <c r="I58" s="31">
        <f>$E19*'Wint.Wht'!$B14</f>
        <v>0</v>
      </c>
      <c r="J58" s="31">
        <f>$E19*'Wint.Wht'!$B15</f>
        <v>0</v>
      </c>
      <c r="K58" s="31">
        <f>$E19*'Wint.Wht'!$B16</f>
        <v>0</v>
      </c>
      <c r="L58" s="32">
        <f>$E19*'Wint.Wht'!$B17</f>
        <v>0</v>
      </c>
    </row>
    <row r="59" spans="1:12" ht="12.75">
      <c r="A59" s="38" t="s">
        <v>66</v>
      </c>
      <c r="B59" s="31">
        <f>$E20*Rye!$B7</f>
        <v>0</v>
      </c>
      <c r="C59" s="31">
        <f>$E20*Rye!$B8</f>
        <v>0</v>
      </c>
      <c r="D59" s="31">
        <f>$E20*Rye!$B9</f>
        <v>0</v>
      </c>
      <c r="E59" s="31">
        <f>$E20*Rye!$B10</f>
        <v>0</v>
      </c>
      <c r="F59" s="31">
        <f>$E20*Rye!$B11</f>
        <v>0</v>
      </c>
      <c r="G59" s="31">
        <f>$E20*Rye!$B12</f>
        <v>0</v>
      </c>
      <c r="H59" s="31">
        <f>$E20*Rye!$B13</f>
        <v>0</v>
      </c>
      <c r="I59" s="31">
        <f>$E20*Rye!$B14</f>
        <v>0</v>
      </c>
      <c r="J59" s="31">
        <f>$E20*Rye!$B15</f>
        <v>0</v>
      </c>
      <c r="K59" s="31">
        <f>$E20*Rye!$B16</f>
        <v>0</v>
      </c>
      <c r="L59" s="32">
        <f>$E20*Rye!$B17</f>
        <v>0</v>
      </c>
    </row>
    <row r="60" spans="1:12" ht="12.75">
      <c r="A60" s="33" t="s">
        <v>79</v>
      </c>
      <c r="B60" s="20">
        <f>SUM(B42:B59)</f>
        <v>98700</v>
      </c>
      <c r="C60" s="20">
        <f aca="true" t="shared" si="4" ref="C60:L60">SUM(C42:C59)</f>
        <v>61480</v>
      </c>
      <c r="D60" s="20">
        <f t="shared" si="4"/>
        <v>10800</v>
      </c>
      <c r="E60" s="20">
        <f t="shared" si="4"/>
        <v>0</v>
      </c>
      <c r="F60" s="20">
        <f t="shared" si="4"/>
        <v>113772.00000000001</v>
      </c>
      <c r="G60" s="20">
        <f t="shared" si="4"/>
        <v>15600</v>
      </c>
      <c r="H60" s="20">
        <f t="shared" si="4"/>
        <v>26356</v>
      </c>
      <c r="I60" s="20">
        <f t="shared" si="4"/>
        <v>45380</v>
      </c>
      <c r="J60" s="20">
        <f t="shared" si="4"/>
        <v>0</v>
      </c>
      <c r="K60" s="20">
        <f t="shared" si="4"/>
        <v>6400</v>
      </c>
      <c r="L60" s="34">
        <f t="shared" si="4"/>
        <v>8520</v>
      </c>
    </row>
    <row r="61" spans="1:12" ht="12.75">
      <c r="A61" s="33" t="s">
        <v>95</v>
      </c>
      <c r="B61" s="20"/>
      <c r="C61" s="34"/>
      <c r="D61" s="35">
        <f>SUM(B60:L60)</f>
        <v>387008</v>
      </c>
      <c r="E61" s="21"/>
      <c r="F61" s="21"/>
      <c r="G61" s="21"/>
      <c r="H61" s="21"/>
      <c r="I61" s="21"/>
      <c r="J61" s="21"/>
      <c r="K61" s="21"/>
      <c r="L61" s="21"/>
    </row>
  </sheetData>
  <sheetProtection sheet="1"/>
  <mergeCells count="20">
    <mergeCell ref="A32:B32"/>
    <mergeCell ref="E32:F32"/>
    <mergeCell ref="B36:E36"/>
    <mergeCell ref="G36:H36"/>
    <mergeCell ref="B38:L38"/>
    <mergeCell ref="E28:F28"/>
    <mergeCell ref="A29:B29"/>
    <mergeCell ref="E29:F29"/>
    <mergeCell ref="A30:B30"/>
    <mergeCell ref="E30:F30"/>
    <mergeCell ref="A31:B31"/>
    <mergeCell ref="E31:F31"/>
    <mergeCell ref="C23:E23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50</v>
      </c>
      <c r="B1" s="23" t="s">
        <v>0</v>
      </c>
      <c r="C1" s="70" t="s">
        <v>30</v>
      </c>
    </row>
    <row r="2" spans="1:3" ht="12.75">
      <c r="A2" t="s">
        <v>29</v>
      </c>
      <c r="B2" s="9">
        <v>46</v>
      </c>
      <c r="C2" s="67"/>
    </row>
    <row r="3" spans="1:3" ht="12.75">
      <c r="A3" t="s">
        <v>135</v>
      </c>
      <c r="B3" s="10">
        <v>3.94</v>
      </c>
      <c r="C3" s="67"/>
    </row>
    <row r="4" spans="1:3" ht="12.75">
      <c r="A4" t="s">
        <v>28</v>
      </c>
      <c r="B4">
        <f>B2*B3</f>
        <v>181.24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9.6</v>
      </c>
      <c r="C7" s="67"/>
    </row>
    <row r="8" spans="1:3" ht="12.75">
      <c r="A8" s="1" t="s">
        <v>9</v>
      </c>
      <c r="B8" s="11">
        <v>6.5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57.12</v>
      </c>
      <c r="C11" s="67"/>
    </row>
    <row r="12" spans="1:3" ht="12.75">
      <c r="A12" s="1" t="s">
        <v>11</v>
      </c>
      <c r="B12" s="11">
        <v>16</v>
      </c>
      <c r="C12" s="67"/>
    </row>
    <row r="13" spans="1:3" ht="12.75">
      <c r="A13" s="1" t="s">
        <v>13</v>
      </c>
      <c r="B13" s="11">
        <v>10.89</v>
      </c>
      <c r="C13" s="67"/>
    </row>
    <row r="14" spans="1:3" ht="12.75">
      <c r="A14" s="1" t="s">
        <v>14</v>
      </c>
      <c r="B14" s="11">
        <v>17.52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8.25</v>
      </c>
      <c r="C16" s="67"/>
    </row>
    <row r="17" spans="1:3" ht="12.75">
      <c r="A17" s="1" t="s">
        <v>17</v>
      </c>
      <c r="B17" s="12">
        <v>2.83</v>
      </c>
      <c r="C17" s="67"/>
    </row>
    <row r="18" spans="1:3" ht="12.75">
      <c r="A18" t="s">
        <v>2</v>
      </c>
      <c r="B18" s="2">
        <f>SUM(B7:B17)</f>
        <v>128.71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7.83</v>
      </c>
      <c r="C21" s="67"/>
    </row>
    <row r="22" spans="1:3" ht="12.75">
      <c r="A22" s="1" t="s">
        <v>19</v>
      </c>
      <c r="B22" s="7">
        <v>19.23</v>
      </c>
      <c r="C22" s="67"/>
    </row>
    <row r="23" spans="1:3" ht="12.75">
      <c r="A23" s="1" t="s">
        <v>20</v>
      </c>
      <c r="B23" s="7">
        <v>11.16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88.22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216.93</v>
      </c>
      <c r="C27" s="67"/>
    </row>
    <row r="28" spans="2:3" ht="12.75">
      <c r="B28" s="2"/>
      <c r="C28" s="67"/>
    </row>
    <row r="29" spans="1:3" ht="12.75">
      <c r="A29" t="s">
        <v>32</v>
      </c>
      <c r="B29" s="88">
        <f>B4-B27</f>
        <v>-35.69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2.79804347826087</v>
      </c>
      <c r="C32" s="67"/>
    </row>
    <row r="33" spans="1:3" ht="12.75">
      <c r="A33" t="s">
        <v>23</v>
      </c>
      <c r="B33" s="2">
        <f>B25/B2</f>
        <v>1.9178260869565218</v>
      </c>
      <c r="C33" s="67"/>
    </row>
    <row r="34" spans="1:3" ht="12.75">
      <c r="A34" t="s">
        <v>27</v>
      </c>
      <c r="B34" s="2">
        <f>B27/B2</f>
        <v>4.715869565217392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0" t="s">
        <v>30</v>
      </c>
    </row>
    <row r="2" spans="1:3" ht="12.75">
      <c r="A2" t="s">
        <v>29</v>
      </c>
      <c r="B2" s="9">
        <v>51</v>
      </c>
      <c r="C2" s="67"/>
    </row>
    <row r="3" spans="1:3" ht="12.75">
      <c r="A3" t="s">
        <v>135</v>
      </c>
      <c r="B3" s="12">
        <v>5.6</v>
      </c>
      <c r="C3" s="67"/>
    </row>
    <row r="4" spans="1:3" ht="12.75">
      <c r="A4" t="s">
        <v>28</v>
      </c>
      <c r="B4" s="2">
        <f>B2*B3</f>
        <v>285.59999999999997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19.55</v>
      </c>
      <c r="C7" s="67"/>
    </row>
    <row r="8" spans="1:3" ht="12.75">
      <c r="A8" s="1" t="s">
        <v>9</v>
      </c>
      <c r="B8" s="11">
        <v>26.2</v>
      </c>
      <c r="C8" s="67"/>
    </row>
    <row r="9" spans="1:3" ht="12.75">
      <c r="A9" s="1" t="s">
        <v>24</v>
      </c>
      <c r="B9" s="11">
        <v>9</v>
      </c>
      <c r="C9" s="67"/>
    </row>
    <row r="10" spans="1:3" ht="12.75">
      <c r="A10" s="1" t="s">
        <v>10</v>
      </c>
      <c r="B10" s="11">
        <v>0</v>
      </c>
      <c r="C10" s="69" t="s">
        <v>152</v>
      </c>
    </row>
    <row r="11" spans="1:3" ht="12.75">
      <c r="A11" s="1" t="s">
        <v>12</v>
      </c>
      <c r="B11" s="11">
        <v>64.68</v>
      </c>
      <c r="C11" s="67"/>
    </row>
    <row r="12" spans="1:3" ht="12.75">
      <c r="A12" s="1" t="s">
        <v>11</v>
      </c>
      <c r="B12" s="11">
        <v>7</v>
      </c>
      <c r="C12" s="67"/>
    </row>
    <row r="13" spans="1:3" ht="12.75">
      <c r="A13" s="1" t="s">
        <v>13</v>
      </c>
      <c r="B13" s="11">
        <v>11.93</v>
      </c>
      <c r="C13" s="67"/>
    </row>
    <row r="14" spans="1:3" ht="12.75">
      <c r="A14" s="1" t="s">
        <v>14</v>
      </c>
      <c r="B14" s="11">
        <v>20.14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3.6</v>
      </c>
      <c r="C17" s="67"/>
    </row>
    <row r="18" spans="1:3" ht="12.75">
      <c r="A18" t="s">
        <v>2</v>
      </c>
      <c r="B18" s="2">
        <f>SUM(B7:B17)</f>
        <v>163.6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8.52</v>
      </c>
      <c r="C21" s="67"/>
    </row>
    <row r="22" spans="1:3" ht="12.75">
      <c r="A22" s="1" t="s">
        <v>19</v>
      </c>
      <c r="B22" s="7">
        <v>21.78</v>
      </c>
      <c r="C22" s="67"/>
    </row>
    <row r="23" spans="1:3" ht="12.75">
      <c r="A23" s="1" t="s">
        <v>20</v>
      </c>
      <c r="B23" s="7">
        <v>13.29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93.59</v>
      </c>
      <c r="C25" s="67"/>
    </row>
    <row r="26" spans="2:3" ht="12.75" customHeight="1">
      <c r="B26" s="2"/>
      <c r="C26" s="67"/>
    </row>
    <row r="27" spans="1:3" ht="12.75">
      <c r="A27" t="s">
        <v>5</v>
      </c>
      <c r="B27" s="2">
        <f>B18+B25</f>
        <v>257.19</v>
      </c>
      <c r="C27" s="67"/>
    </row>
    <row r="28" spans="2:3" ht="12.75" customHeight="1">
      <c r="B28" s="2"/>
      <c r="C28" s="67"/>
    </row>
    <row r="29" spans="1:3" ht="12.75">
      <c r="A29" t="s">
        <v>32</v>
      </c>
      <c r="B29" s="88">
        <f>B4-B27</f>
        <v>28.409999999999968</v>
      </c>
      <c r="C29" s="67"/>
    </row>
    <row r="30" spans="2:3" ht="12.75" customHeight="1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3.2078431372549017</v>
      </c>
      <c r="C32" s="67"/>
    </row>
    <row r="33" spans="1:3" ht="12.75">
      <c r="A33" t="s">
        <v>23</v>
      </c>
      <c r="B33" s="2">
        <f>B25/B2</f>
        <v>1.8350980392156864</v>
      </c>
      <c r="C33" s="67"/>
    </row>
    <row r="34" spans="1:3" ht="12.75">
      <c r="A34" t="s">
        <v>27</v>
      </c>
      <c r="B34" s="2">
        <f>B27/B2</f>
        <v>5.042941176470588</v>
      </c>
      <c r="C34" s="67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68" t="s">
        <v>30</v>
      </c>
    </row>
    <row r="2" spans="1:3" ht="12.75">
      <c r="A2" t="s">
        <v>29</v>
      </c>
      <c r="B2" s="9">
        <v>49</v>
      </c>
      <c r="C2" s="67"/>
    </row>
    <row r="3" spans="1:3" ht="12.75">
      <c r="A3" t="s">
        <v>135</v>
      </c>
      <c r="B3" s="10">
        <v>6.3</v>
      </c>
      <c r="C3" s="67" t="s">
        <v>140</v>
      </c>
    </row>
    <row r="4" spans="1:3" ht="12.75">
      <c r="A4" t="s">
        <v>28</v>
      </c>
      <c r="B4">
        <f>B2*B3</f>
        <v>308.7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26</v>
      </c>
      <c r="C7" s="67"/>
    </row>
    <row r="8" spans="1:3" ht="12.75">
      <c r="A8" s="1" t="s">
        <v>9</v>
      </c>
      <c r="B8" s="11">
        <v>26.2</v>
      </c>
      <c r="C8" s="67"/>
    </row>
    <row r="9" spans="1:3" ht="12.75">
      <c r="A9" s="1" t="s">
        <v>24</v>
      </c>
      <c r="B9" s="11">
        <v>17</v>
      </c>
      <c r="C9" s="67"/>
    </row>
    <row r="10" spans="1:3" ht="12.75">
      <c r="A10" s="1" t="s">
        <v>10</v>
      </c>
      <c r="B10" s="11">
        <v>0</v>
      </c>
      <c r="C10" s="69" t="s">
        <v>152</v>
      </c>
    </row>
    <row r="11" spans="1:3" ht="12.75">
      <c r="A11" s="1" t="s">
        <v>12</v>
      </c>
      <c r="B11" s="11">
        <v>61.66</v>
      </c>
      <c r="C11" s="67"/>
    </row>
    <row r="12" spans="1:3" ht="12.75">
      <c r="A12" s="1" t="s">
        <v>11</v>
      </c>
      <c r="B12" s="11">
        <v>9</v>
      </c>
      <c r="C12" s="67"/>
    </row>
    <row r="13" spans="1:3" ht="12.75">
      <c r="A13" s="1" t="s">
        <v>13</v>
      </c>
      <c r="B13" s="11">
        <v>11.84</v>
      </c>
      <c r="C13" s="67"/>
    </row>
    <row r="14" spans="1:3" ht="12.75">
      <c r="A14" s="1" t="s">
        <v>14</v>
      </c>
      <c r="B14" s="11">
        <v>20.08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3.9</v>
      </c>
      <c r="C17" s="67"/>
    </row>
    <row r="18" spans="1:3" ht="12.75">
      <c r="A18" t="s">
        <v>2</v>
      </c>
      <c r="B18" s="2">
        <f>SUM(B7:B17)</f>
        <v>177.18000000000004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8.48</v>
      </c>
      <c r="C21" s="67"/>
    </row>
    <row r="22" spans="1:3" ht="12.75">
      <c r="A22" s="1" t="s">
        <v>19</v>
      </c>
      <c r="B22" s="7">
        <v>21.67</v>
      </c>
      <c r="C22" s="67"/>
    </row>
    <row r="23" spans="1:3" ht="12.75">
      <c r="A23" s="1" t="s">
        <v>20</v>
      </c>
      <c r="B23" s="7">
        <v>13.23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93.38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270.56000000000006</v>
      </c>
      <c r="C27" s="67"/>
    </row>
    <row r="28" spans="2:3" ht="12.75">
      <c r="B28" s="2"/>
      <c r="C28" s="67"/>
    </row>
    <row r="29" spans="1:3" ht="12.75">
      <c r="A29" t="s">
        <v>32</v>
      </c>
      <c r="B29" s="88">
        <f>B4-B27</f>
        <v>38.13999999999993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3.6159183673469393</v>
      </c>
      <c r="C32" s="67"/>
    </row>
    <row r="33" spans="1:3" ht="12.75">
      <c r="A33" t="s">
        <v>23</v>
      </c>
      <c r="B33" s="2">
        <f>B25/B2</f>
        <v>1.9057142857142857</v>
      </c>
      <c r="C33" s="67"/>
    </row>
    <row r="34" spans="1:3" ht="12.75">
      <c r="A34" t="s">
        <v>27</v>
      </c>
      <c r="B34" s="2">
        <f>B27/B2</f>
        <v>5.521632653061226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0" t="s">
        <v>30</v>
      </c>
    </row>
    <row r="2" spans="1:3" ht="12.75">
      <c r="A2" t="s">
        <v>29</v>
      </c>
      <c r="B2" s="9">
        <v>73</v>
      </c>
      <c r="C2" s="67"/>
    </row>
    <row r="3" spans="1:3" ht="12.75">
      <c r="A3" t="s">
        <v>136</v>
      </c>
      <c r="B3" s="10">
        <v>4.96</v>
      </c>
      <c r="C3" s="69" t="s">
        <v>157</v>
      </c>
    </row>
    <row r="4" spans="1:3" ht="12.75">
      <c r="A4" t="s">
        <v>28</v>
      </c>
      <c r="B4">
        <f>B2*B3</f>
        <v>362.08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15.2</v>
      </c>
      <c r="C7" s="67"/>
    </row>
    <row r="8" spans="1:3" ht="12.75">
      <c r="A8" s="1" t="s">
        <v>9</v>
      </c>
      <c r="B8" s="11">
        <v>24.3</v>
      </c>
      <c r="C8" s="67"/>
    </row>
    <row r="9" spans="1:3" ht="12.75">
      <c r="A9" s="1" t="s">
        <v>24</v>
      </c>
      <c r="B9" s="11">
        <v>17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56.36</v>
      </c>
      <c r="C11" s="67"/>
    </row>
    <row r="12" spans="1:3" ht="12.75">
      <c r="A12" s="1" t="s">
        <v>11</v>
      </c>
      <c r="B12" s="11">
        <v>5.5</v>
      </c>
      <c r="C12" s="67"/>
    </row>
    <row r="13" spans="1:3" ht="12.75">
      <c r="A13" s="1" t="s">
        <v>13</v>
      </c>
      <c r="B13" s="11">
        <v>12.84</v>
      </c>
      <c r="C13" s="67"/>
    </row>
    <row r="14" spans="1:3" ht="12.75">
      <c r="A14" s="1" t="s">
        <v>14</v>
      </c>
      <c r="B14" s="11">
        <v>20.6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3.45</v>
      </c>
      <c r="C17" s="67"/>
    </row>
    <row r="18" spans="1:3" ht="12.75">
      <c r="A18" t="s">
        <v>2</v>
      </c>
      <c r="B18" s="2">
        <f>SUM(B7:B17)</f>
        <v>156.74999999999997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8.91</v>
      </c>
      <c r="C21" s="67"/>
    </row>
    <row r="22" spans="1:3" ht="12.75">
      <c r="A22" s="1" t="s">
        <v>19</v>
      </c>
      <c r="B22" s="7">
        <v>22.82</v>
      </c>
      <c r="C22" s="67"/>
    </row>
    <row r="23" spans="1:3" ht="12.75">
      <c r="A23" s="1" t="s">
        <v>20</v>
      </c>
      <c r="B23" s="7">
        <v>13.8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95.53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252.27999999999997</v>
      </c>
      <c r="C27" s="67"/>
    </row>
    <row r="28" spans="2:3" ht="12.75">
      <c r="B28" s="2"/>
      <c r="C28" s="67"/>
    </row>
    <row r="29" spans="1:3" ht="12.75">
      <c r="A29" t="s">
        <v>32</v>
      </c>
      <c r="B29" s="88">
        <f>B4-B27</f>
        <v>109.80000000000001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2.1472602739726026</v>
      </c>
      <c r="C32" s="67"/>
    </row>
    <row r="33" spans="1:3" ht="12.75">
      <c r="A33" t="s">
        <v>23</v>
      </c>
      <c r="B33" s="2">
        <f>B25/B2</f>
        <v>1.3086301369863014</v>
      </c>
      <c r="C33" s="67"/>
    </row>
    <row r="34" spans="1:3" ht="12.75">
      <c r="A34" t="s">
        <v>27</v>
      </c>
      <c r="B34" s="2">
        <f>B27/B2</f>
        <v>3.455890410958904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0" t="s">
        <v>30</v>
      </c>
    </row>
    <row r="2" spans="1:3" ht="12.75">
      <c r="A2" t="s">
        <v>29</v>
      </c>
      <c r="B2" s="9">
        <v>111</v>
      </c>
      <c r="C2" s="67"/>
    </row>
    <row r="3" spans="1:3" ht="12.75">
      <c r="A3" t="s">
        <v>135</v>
      </c>
      <c r="B3" s="12">
        <v>3.8</v>
      </c>
      <c r="C3" s="67"/>
    </row>
    <row r="4" spans="1:3" ht="12.75">
      <c r="A4" t="s">
        <v>28</v>
      </c>
      <c r="B4" s="2">
        <f>B2*B3</f>
        <v>421.79999999999995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78.01</v>
      </c>
      <c r="C7" s="67"/>
    </row>
    <row r="8" spans="1:3" ht="12.75">
      <c r="A8" s="1" t="s">
        <v>9</v>
      </c>
      <c r="B8" s="11">
        <v>25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73.7</v>
      </c>
      <c r="C11" s="67"/>
    </row>
    <row r="12" spans="1:3" ht="12.75">
      <c r="A12" s="1" t="s">
        <v>11</v>
      </c>
      <c r="B12" s="11">
        <v>10</v>
      </c>
      <c r="C12" s="69"/>
    </row>
    <row r="13" spans="1:3" ht="12.75">
      <c r="A13" s="1" t="s">
        <v>13</v>
      </c>
      <c r="B13" s="11">
        <v>17.44</v>
      </c>
      <c r="C13" s="67"/>
    </row>
    <row r="14" spans="1:3" ht="12.75">
      <c r="A14" s="1" t="s">
        <v>14</v>
      </c>
      <c r="B14" s="11">
        <v>25.32</v>
      </c>
      <c r="C14" s="67"/>
    </row>
    <row r="15" spans="1:3" ht="12.75">
      <c r="A15" s="1" t="s">
        <v>15</v>
      </c>
      <c r="B15" s="11">
        <v>19.8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5.64</v>
      </c>
      <c r="C17" s="67"/>
    </row>
    <row r="18" spans="1:3" ht="12.75">
      <c r="A18" t="s">
        <v>2</v>
      </c>
      <c r="B18" s="2">
        <f>SUM(B7:B17)</f>
        <v>256.41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11.2</v>
      </c>
      <c r="C21" s="67"/>
    </row>
    <row r="22" spans="1:3" ht="12.75">
      <c r="A22" s="1" t="s">
        <v>19</v>
      </c>
      <c r="B22" s="7">
        <v>35.75</v>
      </c>
      <c r="C22" s="67"/>
    </row>
    <row r="23" spans="1:3" ht="12.75">
      <c r="A23" s="1" t="s">
        <v>20</v>
      </c>
      <c r="B23" s="7">
        <v>20.37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117.32000000000001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373.73</v>
      </c>
      <c r="C27" s="67"/>
    </row>
    <row r="28" spans="2:3" ht="12.75">
      <c r="B28" s="2"/>
      <c r="C28" s="67"/>
    </row>
    <row r="29" spans="1:3" ht="12.75">
      <c r="A29" t="s">
        <v>32</v>
      </c>
      <c r="B29" s="88">
        <f>B4-B27</f>
        <v>48.069999999999936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2.31</v>
      </c>
      <c r="C32" s="67"/>
    </row>
    <row r="33" spans="1:3" ht="12.75">
      <c r="A33" t="s">
        <v>23</v>
      </c>
      <c r="B33" s="2">
        <f>B25/B2</f>
        <v>1.056936936936937</v>
      </c>
      <c r="C33" s="67"/>
    </row>
    <row r="34" spans="1:3" ht="12.75">
      <c r="A34" t="s">
        <v>27</v>
      </c>
      <c r="B34" s="2">
        <f>B27/B2</f>
        <v>3.3669369369369373</v>
      </c>
      <c r="C34" s="67"/>
    </row>
  </sheetData>
  <sheetProtection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0" t="s">
        <v>30</v>
      </c>
    </row>
    <row r="2" spans="1:3" ht="12.75">
      <c r="A2" t="s">
        <v>29</v>
      </c>
      <c r="B2" s="9">
        <v>33</v>
      </c>
      <c r="C2" s="67"/>
    </row>
    <row r="3" spans="1:3" ht="12.75">
      <c r="A3" t="s">
        <v>135</v>
      </c>
      <c r="B3" s="10">
        <v>10.1</v>
      </c>
      <c r="C3" s="67"/>
    </row>
    <row r="4" spans="1:3" ht="12.75">
      <c r="A4" t="s">
        <v>28</v>
      </c>
      <c r="B4">
        <f>B2*B3</f>
        <v>333.3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65.8</v>
      </c>
      <c r="C7" s="67" t="s">
        <v>141</v>
      </c>
    </row>
    <row r="8" spans="1:3" ht="12.75">
      <c r="A8" s="1" t="s">
        <v>9</v>
      </c>
      <c r="B8" s="11">
        <v>26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9" t="s">
        <v>148</v>
      </c>
    </row>
    <row r="11" spans="1:3" ht="12.75">
      <c r="A11" s="1" t="s">
        <v>12</v>
      </c>
      <c r="B11" s="11">
        <v>7.8</v>
      </c>
      <c r="C11" s="67"/>
    </row>
    <row r="12" spans="1:3" ht="12.75">
      <c r="A12" s="1" t="s">
        <v>11</v>
      </c>
      <c r="B12" s="11">
        <v>5</v>
      </c>
      <c r="C12" s="67"/>
    </row>
    <row r="13" spans="1:3" ht="12.75">
      <c r="A13" s="1" t="s">
        <v>13</v>
      </c>
      <c r="B13" s="11">
        <v>9.35</v>
      </c>
      <c r="C13" s="67"/>
    </row>
    <row r="14" spans="1:3" ht="12.75">
      <c r="A14" s="1" t="s">
        <v>14</v>
      </c>
      <c r="B14" s="11">
        <v>16.85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5</v>
      </c>
      <c r="C16" s="67"/>
    </row>
    <row r="17" spans="1:3" ht="12.75">
      <c r="A17" s="1" t="s">
        <v>17</v>
      </c>
      <c r="B17" s="12">
        <v>3.06</v>
      </c>
      <c r="C17" s="67"/>
    </row>
    <row r="18" spans="1:3" ht="12.75">
      <c r="A18" t="s">
        <v>2</v>
      </c>
      <c r="B18" s="2">
        <f>SUM(B7:B17)</f>
        <v>138.85999999999999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7.72</v>
      </c>
      <c r="C21" s="67"/>
    </row>
    <row r="22" spans="1:3" ht="12.75">
      <c r="A22" s="1" t="s">
        <v>19</v>
      </c>
      <c r="B22" s="7">
        <v>19.94</v>
      </c>
      <c r="C22" s="67"/>
    </row>
    <row r="23" spans="1:3" ht="12.75">
      <c r="A23" s="1" t="s">
        <v>20</v>
      </c>
      <c r="B23" s="7">
        <v>11.24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88.9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227.76</v>
      </c>
      <c r="C27" s="67"/>
    </row>
    <row r="28" spans="2:3" ht="12.75">
      <c r="B28" s="2"/>
      <c r="C28" s="67"/>
    </row>
    <row r="29" spans="1:3" ht="12.75">
      <c r="A29" t="s">
        <v>32</v>
      </c>
      <c r="B29" s="88">
        <f>B4-B27</f>
        <v>105.54000000000002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4.207878787878787</v>
      </c>
      <c r="C32" s="67"/>
    </row>
    <row r="33" spans="1:3" ht="12.75">
      <c r="A33" t="s">
        <v>23</v>
      </c>
      <c r="B33" s="2">
        <f>B25/B2</f>
        <v>2.6939393939393943</v>
      </c>
      <c r="C33" s="67"/>
    </row>
    <row r="34" spans="1:3" ht="12.75">
      <c r="A34" t="s">
        <v>27</v>
      </c>
      <c r="B34" s="2">
        <f>B27/B2</f>
        <v>6.901818181818181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0" t="s">
        <v>30</v>
      </c>
    </row>
    <row r="2" spans="1:3" ht="12.75">
      <c r="A2" t="s">
        <v>29</v>
      </c>
      <c r="B2" s="9">
        <v>1650</v>
      </c>
      <c r="C2" s="67"/>
    </row>
    <row r="3" spans="1:3" ht="12.75">
      <c r="A3" t="s">
        <v>135</v>
      </c>
      <c r="B3" s="10">
        <v>0.3</v>
      </c>
      <c r="C3" s="67"/>
    </row>
    <row r="4" spans="1:3" ht="12.75">
      <c r="A4" t="s">
        <v>28</v>
      </c>
      <c r="B4" s="2">
        <f>B2*B3</f>
        <v>495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61.88</v>
      </c>
      <c r="C7" s="67"/>
    </row>
    <row r="8" spans="1:3" ht="12.75">
      <c r="A8" s="1" t="s">
        <v>9</v>
      </c>
      <c r="B8" s="11">
        <v>46.9</v>
      </c>
      <c r="C8" s="67" t="s">
        <v>125</v>
      </c>
    </row>
    <row r="9" spans="1:3" ht="12.75">
      <c r="A9" s="1" t="s">
        <v>24</v>
      </c>
      <c r="B9" s="11">
        <v>20</v>
      </c>
      <c r="C9" s="69" t="s">
        <v>149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35.36</v>
      </c>
      <c r="C11" s="67"/>
    </row>
    <row r="12" spans="1:3" ht="12.75">
      <c r="A12" s="1" t="s">
        <v>11</v>
      </c>
      <c r="B12" s="11">
        <v>13</v>
      </c>
      <c r="C12" s="67"/>
    </row>
    <row r="13" spans="1:3" ht="12.75">
      <c r="A13" s="1" t="s">
        <v>13</v>
      </c>
      <c r="B13" s="11">
        <v>13.15</v>
      </c>
      <c r="C13" s="67"/>
    </row>
    <row r="14" spans="1:3" ht="12.75">
      <c r="A14" s="1" t="s">
        <v>14</v>
      </c>
      <c r="B14" s="11">
        <v>22.13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13.5</v>
      </c>
      <c r="C16" s="67"/>
    </row>
    <row r="17" spans="1:3" ht="12.75">
      <c r="A17" s="1" t="s">
        <v>17</v>
      </c>
      <c r="B17" s="12">
        <v>5.08</v>
      </c>
      <c r="C17" s="67"/>
    </row>
    <row r="18" spans="1:3" ht="12.75">
      <c r="A18" t="s">
        <v>2</v>
      </c>
      <c r="B18" s="2">
        <f>SUM(B7:B17)</f>
        <v>231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8.95</v>
      </c>
      <c r="C21" s="67"/>
    </row>
    <row r="22" spans="1:3" ht="12.75">
      <c r="A22" s="1" t="s">
        <v>19</v>
      </c>
      <c r="B22" s="7">
        <v>26.5</v>
      </c>
      <c r="C22" s="67"/>
    </row>
    <row r="23" spans="1:3" ht="12.75">
      <c r="A23" s="1" t="s">
        <v>20</v>
      </c>
      <c r="B23" s="7">
        <v>15.53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100.98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331.98</v>
      </c>
      <c r="C27" s="67"/>
    </row>
    <row r="28" spans="2:3" ht="12.75">
      <c r="B28" s="2"/>
      <c r="C28" s="67"/>
    </row>
    <row r="29" spans="1:3" ht="12.75">
      <c r="A29" t="s">
        <v>32</v>
      </c>
      <c r="B29" s="88">
        <f>B4-B27</f>
        <v>163.01999999999998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0.14</v>
      </c>
      <c r="C32" s="67"/>
    </row>
    <row r="33" spans="1:3" ht="12.75">
      <c r="A33" t="s">
        <v>23</v>
      </c>
      <c r="B33" s="13">
        <f>B25/B2</f>
        <v>0.061200000000000004</v>
      </c>
      <c r="C33" s="67"/>
    </row>
    <row r="34" spans="1:3" ht="12.75">
      <c r="A34" t="s">
        <v>27</v>
      </c>
      <c r="B34" s="13">
        <f>B27/B2</f>
        <v>0.20120000000000002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0" t="s">
        <v>30</v>
      </c>
    </row>
    <row r="2" spans="1:3" ht="12.75">
      <c r="A2" t="s">
        <v>29</v>
      </c>
      <c r="B2" s="9">
        <v>1620</v>
      </c>
      <c r="C2" s="67"/>
    </row>
    <row r="3" spans="1:3" ht="12.75">
      <c r="A3" t="s">
        <v>135</v>
      </c>
      <c r="B3" s="10">
        <v>0.199</v>
      </c>
      <c r="C3" s="67"/>
    </row>
    <row r="4" spans="1:3" ht="12.75">
      <c r="A4" t="s">
        <v>28</v>
      </c>
      <c r="B4">
        <f>B2*B3</f>
        <v>322.38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32.55</v>
      </c>
      <c r="C7" s="69"/>
    </row>
    <row r="8" spans="1:3" ht="12.75">
      <c r="A8" s="1" t="s">
        <v>9</v>
      </c>
      <c r="B8" s="11">
        <v>34</v>
      </c>
      <c r="C8" s="67"/>
    </row>
    <row r="9" spans="1:3" ht="12.75">
      <c r="A9" s="1" t="s">
        <v>24</v>
      </c>
      <c r="B9" s="11">
        <v>0</v>
      </c>
      <c r="C9" s="67" t="s">
        <v>126</v>
      </c>
    </row>
    <row r="10" spans="1:3" ht="12.75">
      <c r="A10" s="1" t="s">
        <v>10</v>
      </c>
      <c r="B10" s="11">
        <v>5</v>
      </c>
      <c r="C10" s="69" t="s">
        <v>127</v>
      </c>
    </row>
    <row r="11" spans="1:3" ht="12.75">
      <c r="A11" s="1" t="s">
        <v>12</v>
      </c>
      <c r="B11" s="11">
        <v>37.08</v>
      </c>
      <c r="C11" s="67"/>
    </row>
    <row r="12" spans="1:3" ht="12.75">
      <c r="A12" s="1" t="s">
        <v>11</v>
      </c>
      <c r="B12" s="11">
        <v>8.5</v>
      </c>
      <c r="C12" s="67"/>
    </row>
    <row r="13" spans="1:3" ht="12.75">
      <c r="A13" s="1" t="s">
        <v>13</v>
      </c>
      <c r="B13" s="11">
        <v>12.43</v>
      </c>
      <c r="C13" s="67"/>
    </row>
    <row r="14" spans="1:3" ht="12.75">
      <c r="A14" s="1" t="s">
        <v>14</v>
      </c>
      <c r="B14" s="11">
        <v>19.9</v>
      </c>
      <c r="C14" s="67"/>
    </row>
    <row r="15" spans="1:3" ht="12.75">
      <c r="A15" s="1" t="s">
        <v>15</v>
      </c>
      <c r="B15" s="11">
        <v>5.01</v>
      </c>
      <c r="C15" s="67"/>
    </row>
    <row r="16" spans="1:3" ht="12.75">
      <c r="A16" s="1" t="s">
        <v>16</v>
      </c>
      <c r="B16" s="11">
        <v>10</v>
      </c>
      <c r="C16" s="67" t="s">
        <v>133</v>
      </c>
    </row>
    <row r="17" spans="1:3" ht="12.75">
      <c r="A17" s="1" t="s">
        <v>17</v>
      </c>
      <c r="B17" s="12">
        <v>3.7</v>
      </c>
      <c r="C17" s="67"/>
    </row>
    <row r="18" spans="1:3" ht="12.75">
      <c r="A18" t="s">
        <v>2</v>
      </c>
      <c r="B18" s="2">
        <f>SUM(B7:B17)</f>
        <v>168.17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8.95</v>
      </c>
      <c r="C21" s="67"/>
    </row>
    <row r="22" spans="1:3" ht="12.75">
      <c r="A22" s="1" t="s">
        <v>19</v>
      </c>
      <c r="B22" s="7">
        <v>23.7</v>
      </c>
      <c r="C22" s="67"/>
    </row>
    <row r="23" spans="1:3" ht="12.75">
      <c r="A23" s="1" t="s">
        <v>20</v>
      </c>
      <c r="B23" s="7">
        <v>14.72</v>
      </c>
      <c r="C23" s="67"/>
    </row>
    <row r="24" spans="1:3" ht="12.75">
      <c r="A24" s="1" t="s">
        <v>21</v>
      </c>
      <c r="B24" s="8">
        <v>50</v>
      </c>
      <c r="C24" s="67"/>
    </row>
    <row r="25" spans="1:3" ht="12.75">
      <c r="A25" t="s">
        <v>4</v>
      </c>
      <c r="B25" s="2">
        <f>SUM(B21:B24)</f>
        <v>97.37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265.53999999999996</v>
      </c>
      <c r="C27" s="67"/>
    </row>
    <row r="28" spans="2:3" ht="12.75">
      <c r="B28" s="2"/>
      <c r="C28" s="67"/>
    </row>
    <row r="29" spans="1:3" ht="12.75">
      <c r="A29" t="s">
        <v>32</v>
      </c>
      <c r="B29" s="88">
        <f>B4-B27</f>
        <v>56.84000000000003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0.10380864197530863</v>
      </c>
      <c r="C32" s="67"/>
    </row>
    <row r="33" spans="1:3" ht="12.75">
      <c r="A33" t="s">
        <v>23</v>
      </c>
      <c r="B33" s="13">
        <f>B25/B2</f>
        <v>0.060104938271604944</v>
      </c>
      <c r="C33" s="67"/>
    </row>
    <row r="34" spans="1:3" ht="12.75">
      <c r="A34" t="s">
        <v>27</v>
      </c>
      <c r="B34" s="13">
        <f>B27/B2</f>
        <v>0.16391358024691355</v>
      </c>
      <c r="C34" s="67"/>
    </row>
  </sheetData>
  <sheetProtection sheet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2014-12-17T02:51:27Z</cp:lastPrinted>
  <dcterms:created xsi:type="dcterms:W3CDTF">2005-01-10T15:34:54Z</dcterms:created>
  <dcterms:modified xsi:type="dcterms:W3CDTF">2021-01-22T15:49:08Z</dcterms:modified>
  <cp:category/>
  <cp:version/>
  <cp:contentType/>
  <cp:contentStatus/>
</cp:coreProperties>
</file>