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32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  <sheet name="Sheet1" sheetId="20" r:id="rId20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<sst xmlns="http://schemas.openxmlformats.org/spreadsheetml/2006/main" count="692" uniqueCount="168">
  <si>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</si>
  <si>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</si>
  <si>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</si>
  <si>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</si>
  <si>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</si>
  <si>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</si>
  <si>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</si>
  <si>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</si>
  <si>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</si>
  <si>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</si>
  <si>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</si>
  <si>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</si>
  <si>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</si>
  <si>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</si>
  <si>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</si>
  <si>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</si>
  <si>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</si>
  <si>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</si>
  <si>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</si>
  <si>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</si>
  <si>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</si>
  <si>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</si>
  <si>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</si>
  <si>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</si>
  <si>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</si>
  <si>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</si>
  <si>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</si>
  <si>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</si>
  <si>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</si>
  <si>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</si>
  <si>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</si>
  <si>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</si>
  <si>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</si>
  <si>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</si>
  <si>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</si>
  <si>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</si>
  <si>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</si>
  <si>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</si>
  <si>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</si>
  <si>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</si>
  <si>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</si>
  <si>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</si>
  <si>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</si>
  <si>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</si>
  <si>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</si>
  <si>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</si>
  <si>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</si>
  <si>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</si>
  <si>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</si>
  <si>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</si>
  <si>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</si>
  <si>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</si>
  <si>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</si>
  <si>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</si>
  <si>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</si>
  <si>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</si>
  <si>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</si>
  <si>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</si>
  <si>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</si>
  <si>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</si>
  <si>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</si>
  <si>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</si>
  <si>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</si>
  <si>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</si>
  <si>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</si>
  <si>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</si>
  <si>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</si>
  <si>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</si>
  <si>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</si>
  <si>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</si>
  <si>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</si>
  <si>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</si>
  <si>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</si>
  <si>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</si>
  <si>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</si>
  <si>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</si>
  <si>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</si>
  <si>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</si>
  <si>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</si>
  <si>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</si>
  <si>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</si>
  <si>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</si>
  <si>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</si>
  <si>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</si>
  <si>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</si>
  <si>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</si>
  <si>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</si>
  <si>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</si>
  <si>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</si>
  <si>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</si>
  <si>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</si>
  <si>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</si>
  <si>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</si>
  <si>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</si>
  <si>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</si>
  <si>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</si>
  <si>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</si>
  <si>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</si>
  <si>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</si>
  <si>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</si>
  <si>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</si>
  <si>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</si>
  <si>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</si>
  <si>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</si>
  <si>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</si>
  <si>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</si>
  <si>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</si>
  <si>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</si>
  <si>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</si>
  <si>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</si>
  <si>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</si>
  <si>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</si>
  <si>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</si>
  <si>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</si>
  <si>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</si>
  <si>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</si>
  <si>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</si>
  <si>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</si>
  <si>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</si>
  <si>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</si>
  <si>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</si>
  <si>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</si>
  <si>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</si>
  <si>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</si>
  <si>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</si>
  <si>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</si>
  <si>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</si>
  <si>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</si>
  <si>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</si>
  <si>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</si>
  <si>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</si>
  <si>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</si>
  <si>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</si>
  <si>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</si>
  <si>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</si>
  <si>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</si>
  <si>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</si>
  <si>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Seed treatment and early season foliar fungicide</t>
  </si>
  <si>
    <t>Cereal grain aphid insecticide would cost about $6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</si>
  <si>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</si>
  <si>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</si>
  <si>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</si>
  <si>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</si>
  <si>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</si>
  <si>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</si>
  <si>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</t>
  </si>
  <si>
    <t>Includes seed treatment for wireworn &amp; flea beetle</t>
  </si>
  <si>
    <t>seed treatment</t>
  </si>
  <si>
    <t>inoculant, rock roller rent, soil testing</t>
  </si>
  <si>
    <t>Soil test, two custom aerial applications</t>
  </si>
  <si>
    <t>Soil test, custom aerial application</t>
  </si>
  <si>
    <t>No crop insurance available in this region</t>
  </si>
  <si>
    <t>Market</t>
  </si>
  <si>
    <t xml:space="preserve">  Market Price</t>
  </si>
  <si>
    <t xml:space="preserve">      </t>
  </si>
  <si>
    <t xml:space="preserve">                                </t>
  </si>
  <si>
    <t>Cereal grain aphid insecticide would cost about $6.</t>
  </si>
  <si>
    <t>Yellow pea seed cost, use $54 cost/acre for green pea seed.</t>
  </si>
  <si>
    <t>Fungicide for rust would cost $4 plus application</t>
  </si>
  <si>
    <t>Insecticide for cutworms and/or pea aphids would cost $5.</t>
  </si>
  <si>
    <t>North Dakota 2014 Projected Crop Budgets - East Central</t>
  </si>
  <si>
    <t xml:space="preserve">the whole farm cashflow.  This worksheet consists of three tables.  The first table lists the market  </t>
  </si>
  <si>
    <t>Malt price, feed quality occurs about 40%, price est. is $3.36</t>
  </si>
  <si>
    <t>rock roller rent, soil testing</t>
  </si>
  <si>
    <t>Cost includes $8 for inoculant and fungicide seed treatment</t>
  </si>
  <si>
    <t>Fungicide for white mold. A second treatment may be needed.</t>
  </si>
  <si>
    <t>Yellow pea food quality. Estimate $9.25 green pea food quality</t>
  </si>
  <si>
    <t>and about $5.00 per bu. for feed quality.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</si>
</sst>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7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5" t="s">
        <v>160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76" t="s">
        <v>98</v>
      </c>
      <c r="B2" s="76"/>
      <c r="C2" s="76"/>
      <c r="D2" s="76"/>
      <c r="E2" s="76"/>
      <c r="F2" s="76"/>
      <c r="G2" s="76"/>
      <c r="H2" s="76"/>
      <c r="I2" s="76"/>
      <c r="J2" s="76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44" t="s">
        <v>99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100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101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102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103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104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105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106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44" t="s">
        <v>107</v>
      </c>
      <c r="B13" s="39"/>
      <c r="C13" s="39"/>
      <c r="D13" s="38"/>
      <c r="E13" s="38"/>
      <c r="F13" s="38"/>
      <c r="G13" s="38"/>
      <c r="H13" s="38"/>
    </row>
    <row r="14" spans="1:8" ht="12.75">
      <c r="A14" s="17" t="s">
        <v>108</v>
      </c>
      <c r="B14" s="38"/>
      <c r="C14" s="38"/>
      <c r="D14" s="38"/>
      <c r="E14" s="38"/>
      <c r="F14" s="38"/>
      <c r="G14" s="38"/>
      <c r="H14" s="38"/>
    </row>
    <row r="15" spans="1:8" ht="12.75">
      <c r="A15" s="17" t="s">
        <v>161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109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110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134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111</v>
      </c>
      <c r="B19" s="38"/>
      <c r="C19" s="38"/>
      <c r="E19" s="38"/>
      <c r="F19" s="38"/>
      <c r="G19" s="38"/>
      <c r="H19" s="38"/>
    </row>
    <row r="20" spans="1:8" ht="12.75">
      <c r="A20" s="17" t="s">
        <v>112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113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114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44" t="s">
        <v>115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116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117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118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119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120</v>
      </c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43" t="s">
        <v>128</v>
      </c>
      <c r="B32" s="36" t="s">
        <v>129</v>
      </c>
      <c r="C32" s="36"/>
      <c r="D32" s="40"/>
      <c r="E32" s="36" t="s">
        <v>130</v>
      </c>
      <c r="F32" s="36"/>
      <c r="G32" s="36"/>
      <c r="H32" s="36"/>
    </row>
    <row r="33" spans="1:11" ht="12.75">
      <c r="A33" s="36" t="s">
        <v>131</v>
      </c>
      <c r="B33" s="77" t="s">
        <v>132</v>
      </c>
      <c r="C33" s="78"/>
      <c r="D33" s="78"/>
      <c r="E33" s="78"/>
      <c r="F33" s="78"/>
      <c r="G33" s="78"/>
      <c r="H33" s="36" t="s">
        <v>133</v>
      </c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3" t="s">
        <v>30</v>
      </c>
    </row>
    <row r="2" spans="1:3" ht="12.75">
      <c r="A2" t="s">
        <v>29</v>
      </c>
      <c r="B2" s="9">
        <v>1250</v>
      </c>
      <c r="C2" s="71"/>
    </row>
    <row r="3" spans="1:3" ht="12.75">
      <c r="A3" t="s">
        <v>153</v>
      </c>
      <c r="B3" s="10">
        <v>0.313</v>
      </c>
      <c r="C3" s="71"/>
    </row>
    <row r="4" spans="1:3" ht="12.75">
      <c r="A4" t="s">
        <v>28</v>
      </c>
      <c r="B4" s="2">
        <f>B2*B3</f>
        <v>391.25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46.55</v>
      </c>
      <c r="C7" s="74" t="s">
        <v>146</v>
      </c>
    </row>
    <row r="8" spans="1:3" ht="12.75">
      <c r="A8" s="1" t="s">
        <v>9</v>
      </c>
      <c r="B8" s="11">
        <v>28.9</v>
      </c>
      <c r="C8" s="71"/>
    </row>
    <row r="9" spans="1:3" ht="12.75">
      <c r="A9" s="1" t="s">
        <v>24</v>
      </c>
      <c r="B9" s="11">
        <v>0</v>
      </c>
      <c r="C9" s="71" t="s">
        <v>158</v>
      </c>
    </row>
    <row r="10" spans="1:3" ht="12.75">
      <c r="A10" s="1" t="s">
        <v>10</v>
      </c>
      <c r="B10" s="11">
        <v>14</v>
      </c>
      <c r="C10" s="71" t="s">
        <v>142</v>
      </c>
    </row>
    <row r="11" spans="1:3" ht="12.75">
      <c r="A11" s="1" t="s">
        <v>12</v>
      </c>
      <c r="B11" s="11">
        <v>28.99</v>
      </c>
      <c r="C11" s="71"/>
    </row>
    <row r="12" spans="1:3" ht="12.75">
      <c r="A12" s="1" t="s">
        <v>11</v>
      </c>
      <c r="B12" s="11">
        <v>17.5</v>
      </c>
      <c r="C12" s="71"/>
    </row>
    <row r="13" spans="1:3" ht="12.75">
      <c r="A13" s="1" t="s">
        <v>13</v>
      </c>
      <c r="B13" s="11">
        <v>20.72</v>
      </c>
      <c r="C13" s="71"/>
    </row>
    <row r="14" spans="1:3" ht="12.75">
      <c r="A14" s="1" t="s">
        <v>14</v>
      </c>
      <c r="B14" s="11">
        <v>18.63</v>
      </c>
      <c r="C14" s="71"/>
    </row>
    <row r="15" spans="1:3" ht="12.75">
      <c r="A15" s="1" t="s">
        <v>15</v>
      </c>
      <c r="B15" s="11">
        <v>3.75</v>
      </c>
      <c r="C15" s="71"/>
    </row>
    <row r="16" spans="1:3" ht="12.75">
      <c r="A16" s="1" t="s">
        <v>16</v>
      </c>
      <c r="B16" s="11">
        <v>17.5</v>
      </c>
      <c r="C16" s="71" t="s">
        <v>149</v>
      </c>
    </row>
    <row r="17" spans="1:3" ht="12.75">
      <c r="A17" s="1" t="s">
        <v>17</v>
      </c>
      <c r="B17" s="12">
        <v>4.18</v>
      </c>
      <c r="C17" s="71"/>
    </row>
    <row r="18" spans="1:3" ht="12.75">
      <c r="A18" t="s">
        <v>2</v>
      </c>
      <c r="B18" s="2">
        <f>SUM(B7:B17)</f>
        <v>200.72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7.67</v>
      </c>
      <c r="C21" s="71"/>
    </row>
    <row r="22" spans="1:3" ht="12.75">
      <c r="A22" s="1" t="s">
        <v>19</v>
      </c>
      <c r="B22" s="7">
        <v>22.86</v>
      </c>
      <c r="C22" s="71"/>
    </row>
    <row r="23" spans="1:3" ht="12.75">
      <c r="A23" s="1" t="s">
        <v>20</v>
      </c>
      <c r="B23" s="7">
        <v>13.98</v>
      </c>
      <c r="C23" s="71"/>
    </row>
    <row r="24" spans="1:3" ht="12.75">
      <c r="A24" s="1" t="s">
        <v>21</v>
      </c>
      <c r="B24" s="8">
        <v>66.8</v>
      </c>
      <c r="C24" s="71"/>
    </row>
    <row r="25" spans="1:3" ht="12.75">
      <c r="A25" t="s">
        <v>4</v>
      </c>
      <c r="B25" s="2">
        <f>SUM(B21:B24)</f>
        <v>111.31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312.03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79.22000000000003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38</v>
      </c>
      <c r="C31" s="71"/>
    </row>
    <row r="32" spans="1:3" ht="12.75">
      <c r="A32" s="1" t="s">
        <v>22</v>
      </c>
      <c r="B32" s="13">
        <f>B18/B2</f>
        <v>0.160576</v>
      </c>
      <c r="C32" s="71"/>
    </row>
    <row r="33" spans="1:3" ht="12.75">
      <c r="A33" t="s">
        <v>23</v>
      </c>
      <c r="B33" s="13">
        <f>B25/B2</f>
        <v>0.089048</v>
      </c>
      <c r="C33" s="71"/>
    </row>
    <row r="34" spans="1:3" ht="12.75">
      <c r="A34" t="s">
        <v>27</v>
      </c>
      <c r="B34" s="13">
        <f>B27/B2</f>
        <v>0.24962399999999998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3" t="s">
        <v>30</v>
      </c>
    </row>
    <row r="2" spans="1:3" ht="12.75">
      <c r="A2" t="s">
        <v>29</v>
      </c>
      <c r="B2" s="9">
        <v>1450</v>
      </c>
      <c r="C2" s="71"/>
    </row>
    <row r="3" spans="1:3" ht="12.75">
      <c r="A3" t="s">
        <v>153</v>
      </c>
      <c r="B3" s="10">
        <v>0.201</v>
      </c>
      <c r="C3" s="71"/>
    </row>
    <row r="4" spans="1:3" ht="12.75">
      <c r="A4" t="s">
        <v>28</v>
      </c>
      <c r="B4">
        <f>B2*B3</f>
        <v>291.45000000000005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48.5</v>
      </c>
      <c r="C7" s="71"/>
    </row>
    <row r="8" spans="1:3" ht="12.75">
      <c r="A8" s="1" t="s">
        <v>9</v>
      </c>
      <c r="B8" s="11">
        <v>20.5</v>
      </c>
      <c r="C8" s="71"/>
    </row>
    <row r="9" spans="1:3" ht="12.75">
      <c r="A9" s="1" t="s">
        <v>24</v>
      </c>
      <c r="B9" s="11">
        <v>0</v>
      </c>
      <c r="C9" s="71" t="s">
        <v>143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62.63</v>
      </c>
      <c r="C11" s="71"/>
    </row>
    <row r="12" spans="1:3" ht="12.75">
      <c r="A12" s="1" t="s">
        <v>11</v>
      </c>
      <c r="B12" s="11">
        <v>11.36</v>
      </c>
      <c r="C12" s="71"/>
    </row>
    <row r="13" spans="1:3" ht="12.75">
      <c r="A13" s="1" t="s">
        <v>13</v>
      </c>
      <c r="B13" s="11">
        <v>19.48</v>
      </c>
      <c r="C13" s="71"/>
    </row>
    <row r="14" spans="1:3" ht="12.75">
      <c r="A14" s="1" t="s">
        <v>14</v>
      </c>
      <c r="B14" s="11">
        <v>17.98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3.87</v>
      </c>
      <c r="C17" s="71"/>
    </row>
    <row r="18" spans="1:3" ht="12.75">
      <c r="A18" t="s">
        <v>2</v>
      </c>
      <c r="B18" s="2">
        <f>SUM(B7:B17)</f>
        <v>185.82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7.14</v>
      </c>
      <c r="C21" s="71"/>
    </row>
    <row r="22" spans="1:3" ht="12.75">
      <c r="A22" s="1" t="s">
        <v>19</v>
      </c>
      <c r="B22" s="7">
        <v>20.78</v>
      </c>
      <c r="C22" s="71"/>
    </row>
    <row r="23" spans="1:3" ht="12.75">
      <c r="A23" s="1" t="s">
        <v>20</v>
      </c>
      <c r="B23" s="7">
        <v>12.6</v>
      </c>
      <c r="C23" s="71"/>
    </row>
    <row r="24" spans="1:3" ht="12.75">
      <c r="A24" s="1" t="s">
        <v>21</v>
      </c>
      <c r="B24" s="8">
        <v>66.8</v>
      </c>
      <c r="C24" s="71"/>
    </row>
    <row r="25" spans="1:3" ht="12.75">
      <c r="A25" t="s">
        <v>4</v>
      </c>
      <c r="B25" s="2">
        <f>SUM(B21:B24)</f>
        <v>107.32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293.14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-1.6899999999999409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38</v>
      </c>
      <c r="C31" s="71"/>
    </row>
    <row r="32" spans="1:3" ht="12.75">
      <c r="A32" s="1" t="s">
        <v>22</v>
      </c>
      <c r="B32" s="13">
        <f>B18/B2</f>
        <v>0.12815172413793102</v>
      </c>
      <c r="C32" s="71"/>
    </row>
    <row r="33" spans="1:3" ht="12.75">
      <c r="A33" t="s">
        <v>23</v>
      </c>
      <c r="B33" s="13">
        <f>B25/B2</f>
        <v>0.07401379310344827</v>
      </c>
      <c r="C33" s="71"/>
    </row>
    <row r="34" spans="1:3" ht="12.75">
      <c r="A34" t="s">
        <v>27</v>
      </c>
      <c r="B34" s="13">
        <f>B27/B2</f>
        <v>0.2021655172413793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73" t="s">
        <v>30</v>
      </c>
    </row>
    <row r="2" spans="1:3" ht="12.75">
      <c r="A2" t="s">
        <v>29</v>
      </c>
      <c r="B2" s="9">
        <v>18</v>
      </c>
      <c r="C2" s="71"/>
    </row>
    <row r="3" spans="1:3" ht="12.75">
      <c r="A3" t="s">
        <v>153</v>
      </c>
      <c r="B3" s="12">
        <v>13.15</v>
      </c>
      <c r="C3" s="71"/>
    </row>
    <row r="4" spans="1:3" ht="12.75">
      <c r="A4" t="s">
        <v>28</v>
      </c>
      <c r="B4" s="2">
        <f>B2*B3</f>
        <v>236.70000000000002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15.2</v>
      </c>
      <c r="C7" s="71"/>
    </row>
    <row r="8" spans="1:3" ht="12.75">
      <c r="A8" s="1" t="s">
        <v>9</v>
      </c>
      <c r="B8" s="11">
        <v>19.6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21.95</v>
      </c>
      <c r="C11" s="71"/>
    </row>
    <row r="12" spans="1:3" ht="12.75">
      <c r="A12" s="1" t="s">
        <v>11</v>
      </c>
      <c r="B12" s="11">
        <v>10.55</v>
      </c>
      <c r="C12" s="71"/>
    </row>
    <row r="13" spans="1:3" ht="12.75">
      <c r="A13" s="1" t="s">
        <v>13</v>
      </c>
      <c r="B13" s="11">
        <v>19.47</v>
      </c>
      <c r="C13" s="71"/>
    </row>
    <row r="14" spans="1:3" ht="12.75">
      <c r="A14" s="1" t="s">
        <v>14</v>
      </c>
      <c r="B14" s="11">
        <v>18.85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2.28</v>
      </c>
      <c r="C17" s="71"/>
    </row>
    <row r="18" spans="1:3" ht="12.75">
      <c r="A18" t="s">
        <v>2</v>
      </c>
      <c r="B18" s="2">
        <f>SUM(B7:B17)</f>
        <v>109.4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7.24</v>
      </c>
      <c r="C21" s="71"/>
    </row>
    <row r="22" spans="1:3" ht="12.75">
      <c r="A22" s="1" t="s">
        <v>19</v>
      </c>
      <c r="B22" s="7">
        <v>21.47</v>
      </c>
      <c r="C22" s="71"/>
    </row>
    <row r="23" spans="1:3" ht="12.75">
      <c r="A23" s="1" t="s">
        <v>20</v>
      </c>
      <c r="B23" s="7">
        <v>13.23</v>
      </c>
      <c r="C23" s="71"/>
    </row>
    <row r="24" spans="1:3" ht="12.75">
      <c r="A24" s="1" t="s">
        <v>21</v>
      </c>
      <c r="B24" s="8">
        <v>66.8</v>
      </c>
      <c r="C24" s="71"/>
    </row>
    <row r="25" spans="1:3" ht="12.75">
      <c r="A25" t="s">
        <v>4</v>
      </c>
      <c r="B25" s="2">
        <f>SUM(B21:B24)</f>
        <v>108.74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218.14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18.56000000000003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6.077777777777778</v>
      </c>
      <c r="C32" s="71"/>
    </row>
    <row r="33" spans="1:3" ht="12.75">
      <c r="A33" t="s">
        <v>23</v>
      </c>
      <c r="B33" s="2">
        <f>B25/B2</f>
        <v>6.04111111111111</v>
      </c>
      <c r="C33" s="71"/>
    </row>
    <row r="34" spans="1:3" ht="12.75">
      <c r="A34" t="s">
        <v>27</v>
      </c>
      <c r="B34" s="2">
        <f>B27/B2</f>
        <v>12.118888888888888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3" t="s">
        <v>30</v>
      </c>
    </row>
    <row r="2" spans="1:3" ht="12.75">
      <c r="A2" t="s">
        <v>29</v>
      </c>
      <c r="B2" s="9">
        <v>35</v>
      </c>
      <c r="C2" s="71"/>
    </row>
    <row r="3" spans="1:3" ht="12.75">
      <c r="A3" t="s">
        <v>153</v>
      </c>
      <c r="B3" s="12">
        <v>7.2</v>
      </c>
      <c r="C3" s="71" t="s">
        <v>166</v>
      </c>
    </row>
    <row r="4" spans="1:3" ht="12.75">
      <c r="A4" t="s">
        <v>28</v>
      </c>
      <c r="B4" s="2">
        <f>B2*B3</f>
        <v>252</v>
      </c>
      <c r="C4" s="71" t="s">
        <v>167</v>
      </c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42</v>
      </c>
      <c r="C7" s="71" t="s">
        <v>157</v>
      </c>
    </row>
    <row r="8" spans="1:3" ht="12.75">
      <c r="A8" s="1" t="s">
        <v>9</v>
      </c>
      <c r="B8" s="11">
        <v>27.8</v>
      </c>
      <c r="C8" s="71"/>
    </row>
    <row r="9" spans="1:3" ht="12.75">
      <c r="A9" s="1" t="s">
        <v>24</v>
      </c>
      <c r="B9" s="11">
        <v>1.5</v>
      </c>
      <c r="C9" s="71" t="s">
        <v>147</v>
      </c>
    </row>
    <row r="10" spans="1:3" ht="12.75">
      <c r="A10" s="1" t="s">
        <v>10</v>
      </c>
      <c r="B10" s="11">
        <v>0</v>
      </c>
      <c r="C10" s="71" t="s">
        <v>159</v>
      </c>
    </row>
    <row r="11" spans="1:3" ht="12.75">
      <c r="A11" s="1" t="s">
        <v>12</v>
      </c>
      <c r="B11" s="11">
        <v>9.52</v>
      </c>
      <c r="C11" s="71"/>
    </row>
    <row r="12" spans="1:3" ht="12.75">
      <c r="A12" s="1" t="s">
        <v>11</v>
      </c>
      <c r="B12" s="11">
        <v>10.61</v>
      </c>
      <c r="C12" s="71"/>
    </row>
    <row r="13" spans="1:3" ht="12.75">
      <c r="A13" s="1" t="s">
        <v>13</v>
      </c>
      <c r="B13" s="11">
        <v>20.53</v>
      </c>
      <c r="C13" s="71"/>
    </row>
    <row r="14" spans="1:3" ht="12.75">
      <c r="A14" s="1" t="s">
        <v>14</v>
      </c>
      <c r="B14" s="11">
        <v>19.88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9.25</v>
      </c>
      <c r="C16" s="71" t="s">
        <v>148</v>
      </c>
    </row>
    <row r="17" spans="1:3" ht="12.75">
      <c r="A17" s="1" t="s">
        <v>17</v>
      </c>
      <c r="B17" s="12">
        <v>3</v>
      </c>
      <c r="C17" s="71"/>
    </row>
    <row r="18" spans="1:3" ht="12.75">
      <c r="A18" t="s">
        <v>2</v>
      </c>
      <c r="B18" s="2">
        <f>SUM(B7:B17)</f>
        <v>144.09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7.41</v>
      </c>
      <c r="C21" s="71"/>
    </row>
    <row r="22" spans="1:3" ht="12.75">
      <c r="A22" s="1" t="s">
        <v>19</v>
      </c>
      <c r="B22" s="7">
        <v>23.31</v>
      </c>
      <c r="C22" s="71"/>
    </row>
    <row r="23" spans="1:3" ht="12.75">
      <c r="A23" s="1" t="s">
        <v>20</v>
      </c>
      <c r="B23" s="7">
        <v>13.25</v>
      </c>
      <c r="C23" s="71"/>
    </row>
    <row r="24" spans="1:3" ht="12.75">
      <c r="A24" s="1" t="s">
        <v>21</v>
      </c>
      <c r="B24" s="8">
        <v>66.8</v>
      </c>
      <c r="C24" s="71"/>
    </row>
    <row r="25" spans="1:3" ht="12.75">
      <c r="A25" t="s">
        <v>4</v>
      </c>
      <c r="B25" s="2">
        <f>SUM(B21:B24)</f>
        <v>110.77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254.86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-2.8600000000000136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4.1168571428571425</v>
      </c>
      <c r="C32" s="71"/>
    </row>
    <row r="33" spans="1:3" ht="12.75">
      <c r="A33" t="s">
        <v>23</v>
      </c>
      <c r="B33" s="2">
        <f>B25/B2</f>
        <v>3.1648571428571426</v>
      </c>
      <c r="C33" s="71"/>
    </row>
    <row r="34" spans="1:3" ht="12.75">
      <c r="A34" t="s">
        <v>27</v>
      </c>
      <c r="B34" s="2">
        <f>B27/B2</f>
        <v>7.281714285714286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3" t="s">
        <v>30</v>
      </c>
    </row>
    <row r="2" spans="1:3" ht="12.75">
      <c r="A2" t="s">
        <v>29</v>
      </c>
      <c r="B2" s="9">
        <v>61</v>
      </c>
      <c r="C2" s="71"/>
    </row>
    <row r="3" spans="1:3" ht="12.75">
      <c r="A3" t="s">
        <v>153</v>
      </c>
      <c r="B3" s="10">
        <v>2.95</v>
      </c>
      <c r="C3" s="71"/>
    </row>
    <row r="4" spans="1:3" ht="12.75">
      <c r="A4" t="s">
        <v>28</v>
      </c>
      <c r="B4">
        <f>B2*B3</f>
        <v>179.95000000000002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14</v>
      </c>
      <c r="C7" s="71"/>
    </row>
    <row r="8" spans="1:3" ht="12.75">
      <c r="A8" s="1" t="s">
        <v>9</v>
      </c>
      <c r="B8" s="11">
        <v>5.2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41.85</v>
      </c>
      <c r="C11" s="71"/>
    </row>
    <row r="12" spans="1:3" ht="12.75">
      <c r="A12" s="1" t="s">
        <v>11</v>
      </c>
      <c r="B12" s="11">
        <v>8.87</v>
      </c>
      <c r="C12" s="71"/>
    </row>
    <row r="13" spans="1:3" ht="12.75">
      <c r="A13" s="1" t="s">
        <v>13</v>
      </c>
      <c r="B13" s="11">
        <v>22.5</v>
      </c>
      <c r="C13" s="71"/>
    </row>
    <row r="14" spans="1:3" ht="12.75">
      <c r="A14" s="1" t="s">
        <v>14</v>
      </c>
      <c r="B14" s="11">
        <v>19.36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2.41</v>
      </c>
      <c r="C17" s="71"/>
    </row>
    <row r="18" spans="1:3" ht="12.75">
      <c r="A18" t="s">
        <v>2</v>
      </c>
      <c r="B18" s="2">
        <f>SUM(B7:B17)</f>
        <v>115.69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7.79</v>
      </c>
      <c r="C21" s="71"/>
    </row>
    <row r="22" spans="1:3" ht="12.75">
      <c r="A22" s="1" t="s">
        <v>19</v>
      </c>
      <c r="B22" s="7">
        <v>23.02</v>
      </c>
      <c r="C22" s="71"/>
    </row>
    <row r="23" spans="1:3" ht="12.75">
      <c r="A23" s="1" t="s">
        <v>20</v>
      </c>
      <c r="B23" s="7">
        <v>13.68</v>
      </c>
      <c r="C23" s="71"/>
    </row>
    <row r="24" spans="1:3" ht="12.75">
      <c r="A24" s="1" t="s">
        <v>21</v>
      </c>
      <c r="B24" s="8">
        <v>66.8</v>
      </c>
      <c r="C24" s="71"/>
    </row>
    <row r="25" spans="1:3" ht="12.75">
      <c r="A25" t="s">
        <v>4</v>
      </c>
      <c r="B25" s="2">
        <f>SUM(B21:B24)</f>
        <v>111.28999999999999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226.98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-47.02999999999997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1.8965573770491804</v>
      </c>
      <c r="C32" s="71"/>
    </row>
    <row r="33" spans="1:3" ht="12.75">
      <c r="A33" t="s">
        <v>23</v>
      </c>
      <c r="B33" s="2">
        <f>B25/B2</f>
        <v>1.8244262295081966</v>
      </c>
      <c r="C33" s="71"/>
    </row>
    <row r="34" spans="1:3" ht="12.75">
      <c r="A34" t="s">
        <v>27</v>
      </c>
      <c r="B34" s="2">
        <f>B27/B2</f>
        <v>3.7209836065573767</v>
      </c>
      <c r="C34" s="71"/>
    </row>
  </sheetData>
  <sheetProtection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3" t="s">
        <v>30</v>
      </c>
    </row>
    <row r="2" spans="1:3" ht="12.75">
      <c r="A2" t="s">
        <v>29</v>
      </c>
      <c r="B2" s="9">
        <v>900</v>
      </c>
      <c r="C2" s="71"/>
    </row>
    <row r="3" spans="1:3" ht="12.75">
      <c r="A3" t="s">
        <v>153</v>
      </c>
      <c r="B3" s="10">
        <v>0.384</v>
      </c>
      <c r="C3" s="71"/>
    </row>
    <row r="4" spans="1:3" ht="12.75">
      <c r="A4" t="s">
        <v>28</v>
      </c>
      <c r="B4" s="2">
        <f>B2*B3</f>
        <v>345.6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20.4</v>
      </c>
      <c r="C7" s="71"/>
    </row>
    <row r="8" spans="1:3" ht="12.75">
      <c r="A8" s="1" t="s">
        <v>9</v>
      </c>
      <c r="B8" s="11">
        <v>13.5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6</v>
      </c>
      <c r="C10" s="71" t="s">
        <v>144</v>
      </c>
    </row>
    <row r="11" spans="1:3" ht="12.75">
      <c r="A11" s="1" t="s">
        <v>12</v>
      </c>
      <c r="B11" s="11">
        <v>27.92</v>
      </c>
      <c r="C11" s="71"/>
    </row>
    <row r="12" spans="1:3" ht="12.75">
      <c r="A12" s="1" t="s">
        <v>11</v>
      </c>
      <c r="B12" s="11">
        <v>0</v>
      </c>
      <c r="C12" s="71" t="s">
        <v>151</v>
      </c>
    </row>
    <row r="13" spans="1:3" ht="12.75">
      <c r="A13" s="1" t="s">
        <v>13</v>
      </c>
      <c r="B13" s="11">
        <v>18.03</v>
      </c>
      <c r="C13" s="71"/>
    </row>
    <row r="14" spans="1:3" ht="12.75">
      <c r="A14" s="1" t="s">
        <v>14</v>
      </c>
      <c r="B14" s="11">
        <v>17.84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2.24</v>
      </c>
      <c r="C17" s="71"/>
    </row>
    <row r="18" spans="1:3" ht="12.75">
      <c r="A18" t="s">
        <v>2</v>
      </c>
      <c r="B18" s="2">
        <f>SUM(B7:B17)</f>
        <v>107.42999999999999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6.95</v>
      </c>
      <c r="C21" s="71"/>
    </row>
    <row r="22" spans="1:3" ht="12.75">
      <c r="A22" s="1" t="s">
        <v>19</v>
      </c>
      <c r="B22" s="7">
        <v>20.51</v>
      </c>
      <c r="C22" s="71"/>
    </row>
    <row r="23" spans="1:3" ht="12.75">
      <c r="A23" s="1" t="s">
        <v>20</v>
      </c>
      <c r="B23" s="7">
        <v>12.35</v>
      </c>
      <c r="C23" s="71"/>
    </row>
    <row r="24" spans="1:3" ht="12.75">
      <c r="A24" s="1" t="s">
        <v>21</v>
      </c>
      <c r="B24" s="8">
        <v>66.8</v>
      </c>
      <c r="C24" s="71"/>
    </row>
    <row r="25" spans="1:3" ht="12.75">
      <c r="A25" t="s">
        <v>4</v>
      </c>
      <c r="B25" s="2">
        <f>SUM(B21:B24)</f>
        <v>106.61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214.04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131.56000000000003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38</v>
      </c>
      <c r="C31" s="71"/>
    </row>
    <row r="32" spans="1:3" ht="12.75">
      <c r="A32" s="1" t="s">
        <v>22</v>
      </c>
      <c r="B32" s="13">
        <f>B18/B2</f>
        <v>0.11936666666666666</v>
      </c>
      <c r="C32" s="71"/>
    </row>
    <row r="33" spans="1:3" ht="12.75">
      <c r="A33" t="s">
        <v>23</v>
      </c>
      <c r="B33" s="13">
        <f>B25/B2</f>
        <v>0.11845555555555555</v>
      </c>
      <c r="C33" s="71"/>
    </row>
    <row r="34" spans="1:3" ht="12.75">
      <c r="A34" t="s">
        <v>27</v>
      </c>
      <c r="B34" s="13">
        <f>B27/B2</f>
        <v>0.2378222222222222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3" t="s">
        <v>30</v>
      </c>
    </row>
    <row r="2" spans="1:3" ht="12.75">
      <c r="A2" t="s">
        <v>29</v>
      </c>
      <c r="B2" s="9">
        <v>950</v>
      </c>
      <c r="C2" s="71"/>
    </row>
    <row r="3" spans="1:3" ht="12.75">
      <c r="A3" t="s">
        <v>153</v>
      </c>
      <c r="B3" s="10">
        <v>0.284</v>
      </c>
      <c r="C3" s="71"/>
    </row>
    <row r="4" spans="1:3" ht="12.75">
      <c r="A4" t="s">
        <v>28</v>
      </c>
      <c r="B4" s="2">
        <f>B2*B3</f>
        <v>269.79999999999995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33.5</v>
      </c>
      <c r="C7" s="71"/>
    </row>
    <row r="8" spans="1:3" ht="12.75">
      <c r="A8" s="1" t="s">
        <v>9</v>
      </c>
      <c r="B8" s="11">
        <v>11.4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17.03</v>
      </c>
      <c r="C11" s="71"/>
    </row>
    <row r="12" spans="1:3" ht="12.75">
      <c r="A12" s="1" t="s">
        <v>11</v>
      </c>
      <c r="B12" s="11">
        <v>11.26</v>
      </c>
      <c r="C12" s="71"/>
    </row>
    <row r="13" spans="1:3" ht="12.75">
      <c r="A13" s="1" t="s">
        <v>13</v>
      </c>
      <c r="B13" s="11">
        <v>18.27</v>
      </c>
      <c r="C13" s="71"/>
    </row>
    <row r="14" spans="1:3" ht="12.75">
      <c r="A14" s="1" t="s">
        <v>14</v>
      </c>
      <c r="B14" s="11">
        <v>17.93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2.36</v>
      </c>
      <c r="C17" s="71"/>
    </row>
    <row r="18" spans="1:3" ht="12.75">
      <c r="A18" t="s">
        <v>2</v>
      </c>
      <c r="B18" s="2">
        <f>SUM(B7:B17)</f>
        <v>113.24999999999999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7.03</v>
      </c>
      <c r="C21" s="71"/>
    </row>
    <row r="22" spans="1:3" ht="12.75">
      <c r="A22" s="1" t="s">
        <v>19</v>
      </c>
      <c r="B22" s="7">
        <v>20.7</v>
      </c>
      <c r="C22" s="71"/>
    </row>
    <row r="23" spans="1:3" ht="12.75">
      <c r="A23" s="1" t="s">
        <v>20</v>
      </c>
      <c r="B23" s="7">
        <v>12.45</v>
      </c>
      <c r="C23" s="71"/>
    </row>
    <row r="24" spans="1:3" ht="12.75">
      <c r="A24" s="1" t="s">
        <v>21</v>
      </c>
      <c r="B24" s="8">
        <v>66.8</v>
      </c>
      <c r="C24" s="71"/>
    </row>
    <row r="25" spans="1:3" ht="12.75">
      <c r="A25" t="s">
        <v>4</v>
      </c>
      <c r="B25" s="2">
        <f>SUM(B21:B24)</f>
        <v>106.97999999999999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220.22999999999996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49.56999999999999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38</v>
      </c>
      <c r="C31" s="71"/>
    </row>
    <row r="32" spans="1:3" ht="12.75">
      <c r="A32" s="1" t="s">
        <v>22</v>
      </c>
      <c r="B32" s="13">
        <f>B18/B2</f>
        <v>0.11921052631578946</v>
      </c>
      <c r="C32" s="71"/>
    </row>
    <row r="33" spans="1:3" ht="12.75">
      <c r="A33" t="s">
        <v>23</v>
      </c>
      <c r="B33" s="13">
        <f>B25/B2</f>
        <v>0.11261052631578947</v>
      </c>
      <c r="C33" s="71"/>
    </row>
    <row r="34" spans="1:3" ht="12.75">
      <c r="A34" t="s">
        <v>27</v>
      </c>
      <c r="B34" s="13">
        <f>B27/B2</f>
        <v>0.2318210526315789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73" t="s">
        <v>30</v>
      </c>
    </row>
    <row r="2" spans="1:3" ht="12.75">
      <c r="A2" t="s">
        <v>29</v>
      </c>
      <c r="B2" s="9">
        <v>1700</v>
      </c>
      <c r="C2" s="71"/>
    </row>
    <row r="3" spans="1:3" ht="12.75">
      <c r="A3" t="s">
        <v>153</v>
      </c>
      <c r="B3" s="10">
        <v>0.09</v>
      </c>
      <c r="C3" s="71"/>
    </row>
    <row r="4" spans="1:3" ht="12.75">
      <c r="A4" t="s">
        <v>28</v>
      </c>
      <c r="B4" s="2">
        <f>B2*B3</f>
        <v>153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9.5</v>
      </c>
      <c r="C7" s="71"/>
    </row>
    <row r="8" spans="1:3" ht="12.75">
      <c r="A8" s="1" t="s">
        <v>9</v>
      </c>
      <c r="B8" s="11">
        <v>3.1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27.19</v>
      </c>
      <c r="C11" s="71"/>
    </row>
    <row r="12" spans="1:3" ht="12.75">
      <c r="A12" s="1" t="s">
        <v>11</v>
      </c>
      <c r="B12" s="11">
        <v>0</v>
      </c>
      <c r="C12" s="71"/>
    </row>
    <row r="13" spans="1:3" ht="12.75">
      <c r="A13" s="1" t="s">
        <v>13</v>
      </c>
      <c r="B13" s="11">
        <v>20.45</v>
      </c>
      <c r="C13" s="71"/>
    </row>
    <row r="14" spans="1:3" ht="12.75">
      <c r="A14" s="1" t="s">
        <v>14</v>
      </c>
      <c r="B14" s="11">
        <v>18.65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1.71</v>
      </c>
      <c r="C17" s="71"/>
    </row>
    <row r="18" spans="1:3" ht="12.75">
      <c r="A18" t="s">
        <v>2</v>
      </c>
      <c r="B18" s="2">
        <f>SUM(B7:B17)</f>
        <v>82.09999999999998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7.32</v>
      </c>
      <c r="C21" s="71"/>
    </row>
    <row r="22" spans="1:3" ht="12.75">
      <c r="A22" s="1" t="s">
        <v>19</v>
      </c>
      <c r="B22" s="7">
        <v>21.72</v>
      </c>
      <c r="C22" s="71"/>
    </row>
    <row r="23" spans="1:3" ht="12.75">
      <c r="A23" s="1" t="s">
        <v>20</v>
      </c>
      <c r="B23" s="7">
        <v>12.99</v>
      </c>
      <c r="C23" s="71"/>
    </row>
    <row r="24" spans="1:3" ht="12.75">
      <c r="A24" s="1" t="s">
        <v>21</v>
      </c>
      <c r="B24" s="8">
        <v>66.8</v>
      </c>
      <c r="C24" s="71"/>
    </row>
    <row r="25" spans="1:3" ht="12.75">
      <c r="A25" t="s">
        <v>4</v>
      </c>
      <c r="B25" s="2">
        <f>SUM(B21:B24)</f>
        <v>108.83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190.92999999999998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-37.92999999999998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13">
        <f>B18/B2</f>
        <v>0.048294117647058814</v>
      </c>
      <c r="C32" s="71"/>
    </row>
    <row r="33" spans="1:3" ht="12.75">
      <c r="A33" t="s">
        <v>23</v>
      </c>
      <c r="B33" s="13">
        <f>B25/B2</f>
        <v>0.06401764705882353</v>
      </c>
      <c r="C33" s="71"/>
    </row>
    <row r="34" spans="1:3" ht="12.75">
      <c r="A34" t="s">
        <v>27</v>
      </c>
      <c r="B34" s="13">
        <f>B27/B2</f>
        <v>0.11231176470588235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2" t="s">
        <v>0</v>
      </c>
      <c r="C1" s="73" t="s">
        <v>30</v>
      </c>
    </row>
    <row r="2" spans="1:3" ht="12.75">
      <c r="A2" t="s">
        <v>29</v>
      </c>
      <c r="B2" s="9">
        <v>49</v>
      </c>
      <c r="C2" s="71"/>
    </row>
    <row r="3" spans="1:3" ht="12.75">
      <c r="A3" t="s">
        <v>153</v>
      </c>
      <c r="B3" s="10">
        <v>6.16</v>
      </c>
      <c r="C3" s="71"/>
    </row>
    <row r="4" spans="1:3" ht="12.75">
      <c r="A4" t="s">
        <v>28</v>
      </c>
      <c r="B4">
        <f>B2*B3</f>
        <v>301.84000000000003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13.8</v>
      </c>
      <c r="C7" s="71"/>
    </row>
    <row r="8" spans="1:3" ht="12.75">
      <c r="A8" s="1" t="s">
        <v>9</v>
      </c>
      <c r="B8" s="11">
        <v>23.7</v>
      </c>
      <c r="C8" s="71"/>
    </row>
    <row r="9" spans="1:3" ht="12.75">
      <c r="A9" s="1" t="s">
        <v>24</v>
      </c>
      <c r="B9" s="11">
        <v>9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71.47</v>
      </c>
      <c r="C11" s="71"/>
    </row>
    <row r="12" spans="1:3" ht="12.75">
      <c r="A12" s="1" t="s">
        <v>11</v>
      </c>
      <c r="B12" s="11">
        <v>15.99</v>
      </c>
      <c r="C12" s="71"/>
    </row>
    <row r="13" spans="1:3" ht="12.75">
      <c r="A13" s="1" t="s">
        <v>13</v>
      </c>
      <c r="B13" s="11">
        <v>17.48</v>
      </c>
      <c r="C13" s="71"/>
    </row>
    <row r="14" spans="1:3" ht="12.75">
      <c r="A14" s="1" t="s">
        <v>14</v>
      </c>
      <c r="B14" s="11">
        <v>16.68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7.5</v>
      </c>
      <c r="C16" s="71"/>
    </row>
    <row r="17" spans="1:3" ht="12.75">
      <c r="A17" s="1" t="s">
        <v>17</v>
      </c>
      <c r="B17" s="12">
        <v>3.73</v>
      </c>
      <c r="C17" s="71"/>
    </row>
    <row r="18" spans="1:3" ht="12.75">
      <c r="A18" t="s">
        <v>2</v>
      </c>
      <c r="B18" s="2">
        <f>SUM(B7:B17)</f>
        <v>179.35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6.77</v>
      </c>
      <c r="C21" s="71"/>
    </row>
    <row r="22" spans="1:3" ht="12.75">
      <c r="A22" s="1" t="s">
        <v>19</v>
      </c>
      <c r="B22" s="7">
        <v>19.36</v>
      </c>
      <c r="C22" s="71"/>
    </row>
    <row r="23" spans="1:3" ht="12.75">
      <c r="A23" s="1" t="s">
        <v>20</v>
      </c>
      <c r="B23" s="7">
        <v>10.66</v>
      </c>
      <c r="C23" s="71"/>
    </row>
    <row r="24" spans="1:3" ht="12.75">
      <c r="A24" s="1" t="s">
        <v>21</v>
      </c>
      <c r="B24" s="8">
        <v>66.8</v>
      </c>
      <c r="C24" s="71"/>
    </row>
    <row r="25" spans="1:3" ht="12.75">
      <c r="A25" t="s">
        <v>4</v>
      </c>
      <c r="B25" s="2">
        <f>SUM(B21:B24)</f>
        <v>103.59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282.94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18.900000000000034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3.660204081632653</v>
      </c>
      <c r="C32" s="71"/>
    </row>
    <row r="33" spans="1:3" ht="12.75">
      <c r="A33" t="s">
        <v>23</v>
      </c>
      <c r="B33" s="2">
        <f>B25/B2</f>
        <v>2.114081632653061</v>
      </c>
      <c r="C33" s="71"/>
    </row>
    <row r="34" spans="1:3" ht="12.75">
      <c r="A34" t="s">
        <v>27</v>
      </c>
      <c r="B34" s="2">
        <f>B27/B2</f>
        <v>5.774285714285714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2" t="s">
        <v>0</v>
      </c>
      <c r="C1" s="73" t="s">
        <v>30</v>
      </c>
    </row>
    <row r="2" spans="1:3" ht="12.75">
      <c r="A2" t="s">
        <v>29</v>
      </c>
      <c r="B2" s="9">
        <v>44</v>
      </c>
      <c r="C2" s="71"/>
    </row>
    <row r="3" spans="1:3" ht="12.75">
      <c r="A3" t="s">
        <v>153</v>
      </c>
      <c r="B3" s="10">
        <v>7.15</v>
      </c>
      <c r="C3" s="71"/>
    </row>
    <row r="4" spans="1:3" ht="12.75">
      <c r="A4" t="s">
        <v>28</v>
      </c>
      <c r="B4" s="2">
        <f>B2*B3</f>
        <v>314.6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13.8</v>
      </c>
      <c r="C7" s="71"/>
    </row>
    <row r="8" spans="1:3" ht="12.75">
      <c r="A8" s="1" t="s">
        <v>9</v>
      </c>
      <c r="B8" s="11">
        <v>6.5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62.53</v>
      </c>
      <c r="C11" s="71"/>
    </row>
    <row r="12" spans="1:3" ht="12.75">
      <c r="A12" s="1" t="s">
        <v>11</v>
      </c>
      <c r="B12" s="11">
        <v>12.1</v>
      </c>
      <c r="C12" s="71"/>
    </row>
    <row r="13" spans="1:3" ht="12.75">
      <c r="A13" s="1" t="s">
        <v>13</v>
      </c>
      <c r="B13" s="11">
        <v>17.19</v>
      </c>
      <c r="C13" s="71"/>
    </row>
    <row r="14" spans="1:3" ht="12.75">
      <c r="A14" s="1" t="s">
        <v>14</v>
      </c>
      <c r="B14" s="11">
        <v>16.3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7.5</v>
      </c>
      <c r="C16" s="71"/>
    </row>
    <row r="17" spans="1:3" ht="12.75">
      <c r="A17" s="1" t="s">
        <v>17</v>
      </c>
      <c r="B17" s="12">
        <v>2.89</v>
      </c>
      <c r="C17" s="71"/>
    </row>
    <row r="18" spans="1:3" ht="12.75">
      <c r="A18" t="s">
        <v>2</v>
      </c>
      <c r="B18" s="2">
        <f>SUM(B7:B17)</f>
        <v>138.80999999999997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6.72</v>
      </c>
      <c r="C21" s="71"/>
    </row>
    <row r="22" spans="1:3" ht="12.75">
      <c r="A22" s="1" t="s">
        <v>19</v>
      </c>
      <c r="B22" s="7">
        <v>19.16</v>
      </c>
      <c r="C22" s="71"/>
    </row>
    <row r="23" spans="1:3" ht="12.75">
      <c r="A23" s="1" t="s">
        <v>20</v>
      </c>
      <c r="B23" s="7">
        <v>10.67</v>
      </c>
      <c r="C23" s="71"/>
    </row>
    <row r="24" spans="1:3" ht="12.75">
      <c r="A24" s="1" t="s">
        <v>21</v>
      </c>
      <c r="B24" s="8">
        <v>66.8</v>
      </c>
      <c r="C24" s="71"/>
    </row>
    <row r="25" spans="1:3" ht="12.75">
      <c r="A25" t="s">
        <v>4</v>
      </c>
      <c r="B25" s="2">
        <f>SUM(B21:B24)</f>
        <v>103.35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242.15999999999997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72.44000000000005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3.154772727272727</v>
      </c>
      <c r="C32" s="71"/>
    </row>
    <row r="33" spans="1:3" ht="12.75">
      <c r="A33" t="s">
        <v>23</v>
      </c>
      <c r="B33" s="2">
        <f>B25/B2</f>
        <v>2.348863636363636</v>
      </c>
      <c r="C33" s="71"/>
    </row>
    <row r="34" spans="1:3" ht="12.75">
      <c r="A34" t="s">
        <v>27</v>
      </c>
      <c r="B34" s="2">
        <f>B27/B2</f>
        <v>5.503636363636363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7" width="10.7109375" style="0" customWidth="1"/>
    <col min="9" max="12" width="8.421875" style="0" customWidth="1"/>
  </cols>
  <sheetData>
    <row r="1" spans="1:8" ht="12.75">
      <c r="A1" s="45"/>
      <c r="B1" s="46" t="s">
        <v>152</v>
      </c>
      <c r="C1" s="46" t="s">
        <v>67</v>
      </c>
      <c r="D1" s="46" t="s">
        <v>121</v>
      </c>
      <c r="E1" s="69" t="s">
        <v>75</v>
      </c>
      <c r="F1" s="46" t="s">
        <v>79</v>
      </c>
      <c r="G1" s="46" t="s">
        <v>80</v>
      </c>
      <c r="H1" s="47" t="s">
        <v>70</v>
      </c>
    </row>
    <row r="2" spans="1:8" ht="12.75">
      <c r="A2" s="48" t="s">
        <v>65</v>
      </c>
      <c r="B2" s="15" t="s">
        <v>66</v>
      </c>
      <c r="C2" s="15" t="s">
        <v>68</v>
      </c>
      <c r="D2" s="41" t="s">
        <v>122</v>
      </c>
      <c r="E2" s="70" t="s">
        <v>76</v>
      </c>
      <c r="F2" s="15" t="s">
        <v>76</v>
      </c>
      <c r="G2" s="15" t="s">
        <v>76</v>
      </c>
      <c r="H2" s="49" t="s">
        <v>69</v>
      </c>
    </row>
    <row r="3" spans="1:8" ht="12.75">
      <c r="A3" s="50" t="s">
        <v>51</v>
      </c>
      <c r="B3" s="42">
        <f>HRSW!B4</f>
        <v>309.15</v>
      </c>
      <c r="C3" s="42">
        <f>HRSW!B18</f>
        <v>171.24</v>
      </c>
      <c r="D3" s="16">
        <f>B3-C3</f>
        <v>137.90999999999997</v>
      </c>
      <c r="E3" s="18">
        <v>800</v>
      </c>
      <c r="F3" s="19">
        <f aca="true" t="shared" si="0" ref="F3:F19">B3*E3</f>
        <v>247319.99999999997</v>
      </c>
      <c r="G3" s="19">
        <f aca="true" t="shared" si="1" ref="G3:G19">E3*C3</f>
        <v>136992</v>
      </c>
      <c r="H3" s="29">
        <f>F3-G3</f>
        <v>110327.99999999997</v>
      </c>
    </row>
    <row r="4" spans="1:8" ht="12.75">
      <c r="A4" s="50" t="s">
        <v>52</v>
      </c>
      <c r="B4" s="42">
        <f>Durum!B4</f>
        <v>250.25</v>
      </c>
      <c r="C4" s="42">
        <f>Durum!B18</f>
        <v>149.02</v>
      </c>
      <c r="D4" s="16">
        <f aca="true" t="shared" si="2" ref="D4:D19">B4-C4</f>
        <v>101.22999999999999</v>
      </c>
      <c r="E4" s="18">
        <v>0</v>
      </c>
      <c r="F4" s="19">
        <f t="shared" si="0"/>
        <v>0</v>
      </c>
      <c r="G4" s="19">
        <f t="shared" si="1"/>
        <v>0</v>
      </c>
      <c r="H4" s="29">
        <f aca="true" t="shared" si="3" ref="H4:H19">F4-G4</f>
        <v>0</v>
      </c>
    </row>
    <row r="5" spans="1:8" ht="12.75">
      <c r="A5" s="50" t="s">
        <v>53</v>
      </c>
      <c r="B5" s="42">
        <f>Barley!B4</f>
        <v>329.6</v>
      </c>
      <c r="C5" s="42">
        <f>Barley!B18</f>
        <v>156.86</v>
      </c>
      <c r="D5" s="16">
        <f t="shared" si="2"/>
        <v>172.74</v>
      </c>
      <c r="E5" s="18">
        <v>200</v>
      </c>
      <c r="F5" s="19">
        <f t="shared" si="0"/>
        <v>65920</v>
      </c>
      <c r="G5" s="19">
        <f t="shared" si="1"/>
        <v>31372.000000000004</v>
      </c>
      <c r="H5" s="29">
        <f t="shared" si="3"/>
        <v>34548</v>
      </c>
    </row>
    <row r="6" spans="1:8" ht="12.75">
      <c r="A6" s="50" t="s">
        <v>26</v>
      </c>
      <c r="B6" s="42">
        <f>Corn!B4</f>
        <v>460</v>
      </c>
      <c r="C6" s="42">
        <f>Corn!B18</f>
        <v>313.44999999999993</v>
      </c>
      <c r="D6" s="16">
        <f t="shared" si="2"/>
        <v>146.55000000000007</v>
      </c>
      <c r="E6" s="18">
        <v>400</v>
      </c>
      <c r="F6" s="19">
        <f t="shared" si="0"/>
        <v>184000</v>
      </c>
      <c r="G6" s="19">
        <f t="shared" si="1"/>
        <v>125379.99999999997</v>
      </c>
      <c r="H6" s="29">
        <f t="shared" si="3"/>
        <v>58620.00000000003</v>
      </c>
    </row>
    <row r="7" spans="1:8" ht="12.75">
      <c r="A7" s="50" t="s">
        <v>25</v>
      </c>
      <c r="B7" s="42">
        <f>Soyb!B4</f>
        <v>341</v>
      </c>
      <c r="C7" s="42">
        <f>Soyb!B18</f>
        <v>161.01999999999998</v>
      </c>
      <c r="D7" s="16">
        <f t="shared" si="2"/>
        <v>179.98000000000002</v>
      </c>
      <c r="E7" s="18">
        <v>800</v>
      </c>
      <c r="F7" s="19">
        <f t="shared" si="0"/>
        <v>272800</v>
      </c>
      <c r="G7" s="19">
        <f t="shared" si="1"/>
        <v>128815.99999999999</v>
      </c>
      <c r="H7" s="29">
        <f t="shared" si="3"/>
        <v>143984</v>
      </c>
    </row>
    <row r="8" spans="1:8" ht="12.75">
      <c r="A8" s="50" t="s">
        <v>84</v>
      </c>
      <c r="B8" s="42">
        <f>Drybean!B4</f>
        <v>446.4</v>
      </c>
      <c r="C8" s="42">
        <f>Drybean!B18</f>
        <v>231.63</v>
      </c>
      <c r="D8" s="16">
        <f t="shared" si="2"/>
        <v>214.76999999999998</v>
      </c>
      <c r="E8" s="18">
        <v>0</v>
      </c>
      <c r="F8" s="19">
        <f t="shared" si="0"/>
        <v>0</v>
      </c>
      <c r="G8" s="19">
        <f t="shared" si="1"/>
        <v>0</v>
      </c>
      <c r="H8" s="29">
        <f t="shared" si="3"/>
        <v>0</v>
      </c>
    </row>
    <row r="9" spans="1:8" ht="12.75">
      <c r="A9" s="50" t="s">
        <v>54</v>
      </c>
      <c r="B9" s="42">
        <f>Oil_SF!B4</f>
        <v>292.56</v>
      </c>
      <c r="C9" s="42">
        <f>Oil_SF!B18</f>
        <v>167.77</v>
      </c>
      <c r="D9" s="16">
        <f t="shared" si="2"/>
        <v>124.78999999999999</v>
      </c>
      <c r="E9" s="18">
        <v>0</v>
      </c>
      <c r="F9" s="19">
        <f t="shared" si="0"/>
        <v>0</v>
      </c>
      <c r="G9" s="19">
        <f t="shared" si="1"/>
        <v>0</v>
      </c>
      <c r="H9" s="29">
        <f t="shared" si="3"/>
        <v>0</v>
      </c>
    </row>
    <row r="10" spans="1:8" ht="12.75">
      <c r="A10" s="50" t="s">
        <v>55</v>
      </c>
      <c r="B10" s="42">
        <f>Conf_SF!B4</f>
        <v>391.25</v>
      </c>
      <c r="C10" s="42">
        <f>Conf_SF!B18</f>
        <v>200.72</v>
      </c>
      <c r="D10" s="16">
        <f t="shared" si="2"/>
        <v>190.53</v>
      </c>
      <c r="E10" s="18">
        <v>0</v>
      </c>
      <c r="F10" s="19">
        <f t="shared" si="0"/>
        <v>0</v>
      </c>
      <c r="G10" s="19">
        <f t="shared" si="1"/>
        <v>0</v>
      </c>
      <c r="H10" s="29">
        <f t="shared" si="3"/>
        <v>0</v>
      </c>
    </row>
    <row r="11" spans="1:8" ht="12.75">
      <c r="A11" s="50" t="s">
        <v>56</v>
      </c>
      <c r="B11" s="42">
        <f>Canola!B4</f>
        <v>291.45000000000005</v>
      </c>
      <c r="C11" s="42">
        <f>Canola!B18</f>
        <v>185.82</v>
      </c>
      <c r="D11" s="16">
        <f t="shared" si="2"/>
        <v>105.63000000000005</v>
      </c>
      <c r="E11" s="18">
        <v>0</v>
      </c>
      <c r="F11" s="19">
        <f t="shared" si="0"/>
        <v>0</v>
      </c>
      <c r="G11" s="19">
        <f t="shared" si="1"/>
        <v>0</v>
      </c>
      <c r="H11" s="29">
        <f t="shared" si="3"/>
        <v>0</v>
      </c>
    </row>
    <row r="12" spans="1:8" ht="12.75">
      <c r="A12" s="50" t="s">
        <v>57</v>
      </c>
      <c r="B12" s="42">
        <f>Flax!B4</f>
        <v>236.70000000000002</v>
      </c>
      <c r="C12" s="42">
        <f>Flax!B18</f>
        <v>109.4</v>
      </c>
      <c r="D12" s="16">
        <f t="shared" si="2"/>
        <v>127.30000000000001</v>
      </c>
      <c r="E12" s="18">
        <v>0</v>
      </c>
      <c r="F12" s="19">
        <f t="shared" si="0"/>
        <v>0</v>
      </c>
      <c r="G12" s="19">
        <f t="shared" si="1"/>
        <v>0</v>
      </c>
      <c r="H12" s="29">
        <f t="shared" si="3"/>
        <v>0</v>
      </c>
    </row>
    <row r="13" spans="1:8" ht="12.75">
      <c r="A13" s="50" t="s">
        <v>60</v>
      </c>
      <c r="B13" s="42">
        <f>Peas!B4</f>
        <v>252</v>
      </c>
      <c r="C13" s="42">
        <f>Peas!B18</f>
        <v>144.09</v>
      </c>
      <c r="D13" s="16">
        <f t="shared" si="2"/>
        <v>107.91</v>
      </c>
      <c r="E13" s="18">
        <v>0</v>
      </c>
      <c r="F13" s="19">
        <f t="shared" si="0"/>
        <v>0</v>
      </c>
      <c r="G13" s="19">
        <f t="shared" si="1"/>
        <v>0</v>
      </c>
      <c r="H13" s="29">
        <f t="shared" si="3"/>
        <v>0</v>
      </c>
    </row>
    <row r="14" spans="1:8" ht="12.75">
      <c r="A14" s="50" t="s">
        <v>61</v>
      </c>
      <c r="B14" s="42">
        <f>Oats!B4</f>
        <v>179.95000000000002</v>
      </c>
      <c r="C14" s="42">
        <f>Oats!B18</f>
        <v>115.69</v>
      </c>
      <c r="D14" s="16">
        <f t="shared" si="2"/>
        <v>64.26000000000002</v>
      </c>
      <c r="E14" s="18">
        <v>0</v>
      </c>
      <c r="F14" s="19">
        <f t="shared" si="0"/>
        <v>0</v>
      </c>
      <c r="G14" s="19">
        <f t="shared" si="1"/>
        <v>0</v>
      </c>
      <c r="H14" s="29">
        <f t="shared" si="3"/>
        <v>0</v>
      </c>
    </row>
    <row r="15" spans="1:8" ht="12.75">
      <c r="A15" s="50" t="s">
        <v>58</v>
      </c>
      <c r="B15" s="42">
        <f>Mustard!B4</f>
        <v>345.6</v>
      </c>
      <c r="C15" s="42">
        <f>Mustard!B18</f>
        <v>107.42999999999999</v>
      </c>
      <c r="D15" s="16">
        <f t="shared" si="2"/>
        <v>238.17000000000002</v>
      </c>
      <c r="E15" s="18">
        <v>0</v>
      </c>
      <c r="F15" s="19">
        <f t="shared" si="0"/>
        <v>0</v>
      </c>
      <c r="G15" s="19">
        <f t="shared" si="1"/>
        <v>0</v>
      </c>
      <c r="H15" s="29">
        <f t="shared" si="3"/>
        <v>0</v>
      </c>
    </row>
    <row r="16" spans="1:8" ht="12.75">
      <c r="A16" s="50" t="s">
        <v>59</v>
      </c>
      <c r="B16" s="42">
        <f>Buckwht!B4</f>
        <v>269.79999999999995</v>
      </c>
      <c r="C16" s="42">
        <f>Buckwht!B18</f>
        <v>113.24999999999999</v>
      </c>
      <c r="D16" s="16">
        <f t="shared" si="2"/>
        <v>156.54999999999995</v>
      </c>
      <c r="E16" s="18">
        <v>0</v>
      </c>
      <c r="F16" s="19">
        <f t="shared" si="0"/>
        <v>0</v>
      </c>
      <c r="G16" s="19">
        <f t="shared" si="1"/>
        <v>0</v>
      </c>
      <c r="H16" s="29">
        <f t="shared" si="3"/>
        <v>0</v>
      </c>
    </row>
    <row r="17" spans="1:8" ht="12.75">
      <c r="A17" s="50" t="s">
        <v>62</v>
      </c>
      <c r="B17" s="42">
        <f>Millet!B4</f>
        <v>153</v>
      </c>
      <c r="C17" s="42">
        <f>Millet!B18</f>
        <v>82.09999999999998</v>
      </c>
      <c r="D17" s="16">
        <f t="shared" si="2"/>
        <v>70.90000000000002</v>
      </c>
      <c r="E17" s="18">
        <v>0</v>
      </c>
      <c r="F17" s="19">
        <f t="shared" si="0"/>
        <v>0</v>
      </c>
      <c r="G17" s="19">
        <f t="shared" si="1"/>
        <v>0</v>
      </c>
      <c r="H17" s="29">
        <f t="shared" si="3"/>
        <v>0</v>
      </c>
    </row>
    <row r="18" spans="1:8" ht="12.75">
      <c r="A18" s="50" t="s">
        <v>63</v>
      </c>
      <c r="B18" s="42">
        <f>'Wint.Wht'!B4</f>
        <v>301.84000000000003</v>
      </c>
      <c r="C18" s="42">
        <f>'Wint.Wht'!B18</f>
        <v>179.35</v>
      </c>
      <c r="D18" s="16">
        <f t="shared" si="2"/>
        <v>122.49000000000004</v>
      </c>
      <c r="E18" s="18">
        <v>0</v>
      </c>
      <c r="F18" s="19">
        <f t="shared" si="0"/>
        <v>0</v>
      </c>
      <c r="G18" s="19">
        <f t="shared" si="1"/>
        <v>0</v>
      </c>
      <c r="H18" s="29">
        <f t="shared" si="3"/>
        <v>0</v>
      </c>
    </row>
    <row r="19" spans="1:8" ht="12.75">
      <c r="A19" s="50" t="s">
        <v>64</v>
      </c>
      <c r="B19" s="42">
        <f>Rye!B4</f>
        <v>314.6</v>
      </c>
      <c r="C19" s="42">
        <f>Rye!B18</f>
        <v>138.80999999999997</v>
      </c>
      <c r="D19" s="16">
        <f t="shared" si="2"/>
        <v>175.79000000000005</v>
      </c>
      <c r="E19" s="18">
        <v>0</v>
      </c>
      <c r="F19" s="19">
        <f t="shared" si="0"/>
        <v>0</v>
      </c>
      <c r="G19" s="19">
        <f t="shared" si="1"/>
        <v>0</v>
      </c>
      <c r="H19" s="29">
        <f t="shared" si="3"/>
        <v>0</v>
      </c>
    </row>
    <row r="20" spans="1:8" ht="12.75">
      <c r="A20" s="32" t="s">
        <v>81</v>
      </c>
      <c r="B20" s="14"/>
      <c r="C20" s="14"/>
      <c r="D20" s="14"/>
      <c r="E20" s="20">
        <f>SUM(E3:E19)</f>
        <v>2200</v>
      </c>
      <c r="F20" s="20">
        <f>SUM(F3:F19)</f>
        <v>770040</v>
      </c>
      <c r="G20" s="20">
        <f>SUM(G3:G19)</f>
        <v>422560</v>
      </c>
      <c r="H20" s="33">
        <f>SUM(H3:H19)</f>
        <v>347480</v>
      </c>
    </row>
    <row r="21" spans="1:7" ht="12.75">
      <c r="A21" s="4"/>
      <c r="B21" s="4"/>
      <c r="C21" s="4"/>
      <c r="D21" s="4"/>
      <c r="E21" s="16"/>
      <c r="F21" s="16"/>
      <c r="G21" s="16"/>
    </row>
    <row r="22" spans="1:8" ht="12.75">
      <c r="A22" s="3"/>
      <c r="B22" s="3"/>
      <c r="C22" s="80" t="s">
        <v>50</v>
      </c>
      <c r="D22" s="80"/>
      <c r="E22" s="80"/>
      <c r="F22" s="3"/>
      <c r="G22" s="3"/>
      <c r="H22" s="3"/>
    </row>
    <row r="23" spans="1:8" ht="12.75">
      <c r="A23" s="51" t="s">
        <v>77</v>
      </c>
      <c r="B23" s="52"/>
      <c r="C23" s="52"/>
      <c r="D23" s="53"/>
      <c r="E23" s="52" t="s">
        <v>78</v>
      </c>
      <c r="F23" s="52"/>
      <c r="G23" s="52"/>
      <c r="H23" s="54"/>
    </row>
    <row r="24" spans="1:8" ht="12.75">
      <c r="A24" s="50" t="s">
        <v>28</v>
      </c>
      <c r="B24" s="4"/>
      <c r="C24" s="19">
        <f>F20</f>
        <v>770040</v>
      </c>
      <c r="D24" s="4"/>
      <c r="E24" s="4" t="s">
        <v>72</v>
      </c>
      <c r="F24" s="4"/>
      <c r="G24" s="55">
        <f>G20</f>
        <v>422560</v>
      </c>
      <c r="H24" s="56"/>
    </row>
    <row r="25" spans="1:8" ht="12.75">
      <c r="A25" s="81" t="s">
        <v>154</v>
      </c>
      <c r="B25" s="82"/>
      <c r="C25" s="61">
        <v>0</v>
      </c>
      <c r="D25" s="62" t="s">
        <v>74</v>
      </c>
      <c r="E25" s="82" t="s">
        <v>124</v>
      </c>
      <c r="F25" s="82"/>
      <c r="G25" s="61">
        <v>46700</v>
      </c>
      <c r="H25" s="63" t="s">
        <v>74</v>
      </c>
    </row>
    <row r="26" spans="1:11" ht="12.75">
      <c r="A26" s="83"/>
      <c r="B26" s="79"/>
      <c r="C26" s="61">
        <v>0</v>
      </c>
      <c r="D26" s="4"/>
      <c r="E26" s="82" t="s">
        <v>71</v>
      </c>
      <c r="F26" s="82"/>
      <c r="G26" s="61">
        <v>146960</v>
      </c>
      <c r="H26" s="58"/>
      <c r="K26" s="64"/>
    </row>
    <row r="27" spans="1:8" ht="12.75">
      <c r="A27" s="83"/>
      <c r="B27" s="79"/>
      <c r="C27" s="61">
        <v>0</v>
      </c>
      <c r="D27" s="4"/>
      <c r="E27" s="82" t="s">
        <v>125</v>
      </c>
      <c r="F27" s="82"/>
      <c r="G27" s="61">
        <v>0</v>
      </c>
      <c r="H27" s="58"/>
    </row>
    <row r="28" spans="1:8" ht="12.75">
      <c r="A28" s="83"/>
      <c r="B28" s="79"/>
      <c r="C28" s="61">
        <v>0</v>
      </c>
      <c r="D28" s="4"/>
      <c r="E28" s="82" t="s">
        <v>73</v>
      </c>
      <c r="F28" s="82"/>
      <c r="G28" s="61">
        <v>0</v>
      </c>
      <c r="H28" s="58"/>
    </row>
    <row r="29" spans="1:8" ht="12.75">
      <c r="A29" s="83"/>
      <c r="B29" s="79"/>
      <c r="C29" s="61">
        <v>0</v>
      </c>
      <c r="D29" s="4"/>
      <c r="E29" s="79"/>
      <c r="F29" s="79"/>
      <c r="G29" s="61">
        <v>0</v>
      </c>
      <c r="H29" s="58"/>
    </row>
    <row r="30" spans="1:8" ht="12.75">
      <c r="A30" s="83"/>
      <c r="B30" s="79"/>
      <c r="C30" s="61">
        <v>0</v>
      </c>
      <c r="D30" s="4"/>
      <c r="E30" s="79"/>
      <c r="F30" s="79"/>
      <c r="G30" s="61">
        <v>0</v>
      </c>
      <c r="H30" s="58"/>
    </row>
    <row r="31" spans="1:8" ht="12.75">
      <c r="A31" s="83" t="s">
        <v>83</v>
      </c>
      <c r="B31" s="79"/>
      <c r="C31" s="65">
        <v>0</v>
      </c>
      <c r="D31" s="57"/>
      <c r="E31" s="79" t="s">
        <v>82</v>
      </c>
      <c r="F31" s="79"/>
      <c r="G31" s="65">
        <v>13400</v>
      </c>
      <c r="H31" s="58"/>
    </row>
    <row r="32" spans="1:8" ht="12.75">
      <c r="A32" s="50" t="s">
        <v>70</v>
      </c>
      <c r="B32" s="4"/>
      <c r="C32" s="19">
        <f>SUM(C24:C31)</f>
        <v>770040</v>
      </c>
      <c r="D32" s="4"/>
      <c r="E32" s="4" t="s">
        <v>70</v>
      </c>
      <c r="F32" s="4"/>
      <c r="G32" s="27">
        <f>SUM(G24:G31)</f>
        <v>629620</v>
      </c>
      <c r="H32" s="56"/>
    </row>
    <row r="33" spans="1:8" ht="12.75">
      <c r="A33" s="59" t="s">
        <v>123</v>
      </c>
      <c r="B33" s="3"/>
      <c r="C33" s="3"/>
      <c r="D33" s="3"/>
      <c r="E33" s="3"/>
      <c r="F33" s="3"/>
      <c r="G33" s="66">
        <f>C32-G32</f>
        <v>140420</v>
      </c>
      <c r="H33" s="60"/>
    </row>
    <row r="34" ht="12.75">
      <c r="G34" s="6"/>
    </row>
    <row r="35" spans="1:8" ht="12.75">
      <c r="A35" s="17" t="s">
        <v>145</v>
      </c>
      <c r="B35" s="84"/>
      <c r="C35" s="84"/>
      <c r="D35" s="84"/>
      <c r="E35" s="84"/>
      <c r="F35" s="67" t="s">
        <v>135</v>
      </c>
      <c r="G35" s="85"/>
      <c r="H35" s="85"/>
    </row>
    <row r="36" spans="3:6" ht="12.75">
      <c r="C36" s="68"/>
      <c r="D36" s="68"/>
      <c r="E36" s="68"/>
      <c r="F36" s="68"/>
    </row>
    <row r="37" spans="1:12" ht="12.75">
      <c r="A37" t="s">
        <v>30</v>
      </c>
      <c r="B37" s="86" t="s">
        <v>136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 ht="12.7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40" ht="12.75">
      <c r="A40" t="s">
        <v>126</v>
      </c>
    </row>
    <row r="41" spans="1:12" ht="12.75">
      <c r="A41" s="24" t="s">
        <v>85</v>
      </c>
      <c r="B41" s="25" t="s">
        <v>86</v>
      </c>
      <c r="C41" s="25" t="s">
        <v>87</v>
      </c>
      <c r="D41" s="25" t="s">
        <v>88</v>
      </c>
      <c r="E41" s="25" t="s">
        <v>89</v>
      </c>
      <c r="F41" s="25" t="s">
        <v>90</v>
      </c>
      <c r="G41" s="25" t="s">
        <v>91</v>
      </c>
      <c r="H41" s="25" t="s">
        <v>92</v>
      </c>
      <c r="I41" s="25" t="s">
        <v>93</v>
      </c>
      <c r="J41" s="25" t="s">
        <v>94</v>
      </c>
      <c r="K41" s="25" t="s">
        <v>95</v>
      </c>
      <c r="L41" s="26" t="s">
        <v>96</v>
      </c>
    </row>
    <row r="42" spans="1:12" ht="12.75">
      <c r="A42" s="50" t="s">
        <v>51</v>
      </c>
      <c r="B42" s="27">
        <f>$E3*HRSW!$B7</f>
        <v>17152</v>
      </c>
      <c r="C42" s="27">
        <f>$E3*HRSW!$B8</f>
        <v>17440</v>
      </c>
      <c r="D42" s="27">
        <f>$E3*HRSW!$B9</f>
        <v>4400</v>
      </c>
      <c r="E42" s="27">
        <f>$E3*HRSW!$B10</f>
        <v>0</v>
      </c>
      <c r="F42" s="27">
        <f>$E3*HRSW!$B11</f>
        <v>51455.99999999999</v>
      </c>
      <c r="G42" s="27">
        <f>$E3*HRSW!$B12</f>
        <v>12424</v>
      </c>
      <c r="H42" s="27">
        <f>$E3*HRSW!$B13</f>
        <v>15752.000000000002</v>
      </c>
      <c r="I42" s="27">
        <f>$E3*HRSW!$B14</f>
        <v>14319.999999999998</v>
      </c>
      <c r="J42" s="27">
        <f>$E3*HRSW!$B15</f>
        <v>0</v>
      </c>
      <c r="K42" s="27">
        <f>$E3*HRSW!$B16</f>
        <v>1200</v>
      </c>
      <c r="L42" s="28">
        <f>$E3*HRSW!$B17</f>
        <v>2848</v>
      </c>
    </row>
    <row r="43" spans="1:12" ht="12.75">
      <c r="A43" s="50" t="s">
        <v>52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29">
        <f>$E4*Durum!$B17</f>
        <v>0</v>
      </c>
    </row>
    <row r="44" spans="1:12" ht="12.75">
      <c r="A44" s="50" t="s">
        <v>53</v>
      </c>
      <c r="B44" s="19">
        <f>$E5*Barley!$B7</f>
        <v>3850</v>
      </c>
      <c r="C44" s="19">
        <f>$E5*Barley!$B8</f>
        <v>3800</v>
      </c>
      <c r="D44" s="19">
        <f>$E5*Barley!$B9</f>
        <v>1100</v>
      </c>
      <c r="E44" s="19">
        <f>$E5*Barley!$B10</f>
        <v>0</v>
      </c>
      <c r="F44" s="19">
        <f>$E5*Barley!$B11</f>
        <v>10952</v>
      </c>
      <c r="G44" s="19">
        <f>$E5*Barley!$B12</f>
        <v>2890</v>
      </c>
      <c r="H44" s="19">
        <f>$E5*Barley!$B13</f>
        <v>4194</v>
      </c>
      <c r="I44" s="19">
        <f>$E5*Barley!$B14</f>
        <v>3634.0000000000005</v>
      </c>
      <c r="J44" s="19">
        <f>$E5*Barley!$B15</f>
        <v>0</v>
      </c>
      <c r="K44" s="19">
        <f>$E5*Barley!$B16</f>
        <v>300</v>
      </c>
      <c r="L44" s="29">
        <f>$E5*Barley!$B17</f>
        <v>652</v>
      </c>
    </row>
    <row r="45" spans="1:12" ht="12.75">
      <c r="A45" s="50" t="s">
        <v>26</v>
      </c>
      <c r="B45" s="19">
        <f>$E6*Corn!$B7</f>
        <v>34648</v>
      </c>
      <c r="C45" s="19">
        <f>$E6*Corn!$B8</f>
        <v>8000</v>
      </c>
      <c r="D45" s="19">
        <f>$E6*Corn!$B9</f>
        <v>0</v>
      </c>
      <c r="E45" s="19">
        <f>$E6*Corn!$B10</f>
        <v>0</v>
      </c>
      <c r="F45" s="19">
        <f>$E6*Corn!$B11</f>
        <v>35308</v>
      </c>
      <c r="G45" s="19">
        <f>$E6*Corn!$B12</f>
        <v>13312</v>
      </c>
      <c r="H45" s="19">
        <f>$E6*Corn!$B13</f>
        <v>11796</v>
      </c>
      <c r="I45" s="19">
        <f>$E6*Corn!$B14</f>
        <v>9448</v>
      </c>
      <c r="J45" s="19">
        <f>$E6*Corn!$B15</f>
        <v>9660</v>
      </c>
      <c r="K45" s="19">
        <f>$E6*Corn!$B16</f>
        <v>600</v>
      </c>
      <c r="L45" s="29">
        <f>$E6*Corn!$B17</f>
        <v>2608</v>
      </c>
    </row>
    <row r="46" spans="1:12" ht="12.75">
      <c r="A46" s="50" t="s">
        <v>25</v>
      </c>
      <c r="B46" s="19">
        <f>$E7*Soyb!$B7</f>
        <v>55679.99999999999</v>
      </c>
      <c r="C46" s="19">
        <f>$E7*Soyb!$B8</f>
        <v>16000</v>
      </c>
      <c r="D46" s="19">
        <f>$E7*Soyb!$B9</f>
        <v>0</v>
      </c>
      <c r="E46" s="19">
        <f>$E7*Soyb!$B10</f>
        <v>5600</v>
      </c>
      <c r="F46" s="19">
        <f>$E7*Soyb!$B11</f>
        <v>5824</v>
      </c>
      <c r="G46" s="19">
        <f>$E7*Soyb!$B12</f>
        <v>10976</v>
      </c>
      <c r="H46" s="19">
        <f>$E7*Soyb!$B13</f>
        <v>13952.000000000002</v>
      </c>
      <c r="I46" s="19">
        <f>$E7*Soyb!$B14</f>
        <v>14304</v>
      </c>
      <c r="J46" s="19">
        <f>$E7*Soyb!$B15</f>
        <v>0</v>
      </c>
      <c r="K46" s="19">
        <f>$E7*Soyb!$B16</f>
        <v>3800</v>
      </c>
      <c r="L46" s="29">
        <f>$E7*Soyb!$B17</f>
        <v>2680</v>
      </c>
    </row>
    <row r="47" spans="1:12" ht="12.75">
      <c r="A47" s="50" t="s">
        <v>84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29">
        <f>$E8*Drybean!$B17</f>
        <v>0</v>
      </c>
    </row>
    <row r="48" spans="1:12" ht="12.75">
      <c r="A48" s="50" t="s">
        <v>54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29">
        <f>$E9*Oil_SF!$B17</f>
        <v>0</v>
      </c>
    </row>
    <row r="49" spans="1:12" ht="12.75">
      <c r="A49" s="50" t="s">
        <v>55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29">
        <f>$E10*Conf_SF!$B17</f>
        <v>0</v>
      </c>
    </row>
    <row r="50" spans="1:12" ht="12.75">
      <c r="A50" s="50" t="s">
        <v>56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29">
        <f>$E11*Canola!$B17</f>
        <v>0</v>
      </c>
    </row>
    <row r="51" spans="1:12" ht="12.75">
      <c r="A51" s="50" t="s">
        <v>57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29">
        <f>$E12*Flax!$B17</f>
        <v>0</v>
      </c>
    </row>
    <row r="52" spans="1:12" ht="12.75">
      <c r="A52" s="50" t="s">
        <v>60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29">
        <f>$E13*Peas!$B17</f>
        <v>0</v>
      </c>
    </row>
    <row r="53" spans="1:12" ht="12.75">
      <c r="A53" s="50" t="s">
        <v>61</v>
      </c>
      <c r="B53" s="30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29">
        <f>$E14*Oats!$B17</f>
        <v>0</v>
      </c>
    </row>
    <row r="54" spans="1:12" ht="12.75">
      <c r="A54" s="50" t="s">
        <v>58</v>
      </c>
      <c r="B54" s="30">
        <f>$E15*Mustard!$B7</f>
        <v>0</v>
      </c>
      <c r="C54" s="30">
        <f>$E15*Mustard!$B8</f>
        <v>0</v>
      </c>
      <c r="D54" s="30">
        <f>$E15*Mustard!$B9</f>
        <v>0</v>
      </c>
      <c r="E54" s="30">
        <f>$E15*Mustard!$B10</f>
        <v>0</v>
      </c>
      <c r="F54" s="30">
        <f>$E15*Mustard!$B11</f>
        <v>0</v>
      </c>
      <c r="G54" s="30">
        <f>$E15*Mustard!$B12</f>
        <v>0</v>
      </c>
      <c r="H54" s="30">
        <f>$E15*Mustard!$B13</f>
        <v>0</v>
      </c>
      <c r="I54" s="30">
        <f>$E15*Mustard!$B14</f>
        <v>0</v>
      </c>
      <c r="J54" s="30">
        <f>$E15*Mustard!$B15</f>
        <v>0</v>
      </c>
      <c r="K54" s="30">
        <f>$E15*Mustard!$B16</f>
        <v>0</v>
      </c>
      <c r="L54" s="31">
        <f>$E15*Mustard!$B17</f>
        <v>0</v>
      </c>
    </row>
    <row r="55" spans="1:12" ht="12.75">
      <c r="A55" s="50" t="s">
        <v>59</v>
      </c>
      <c r="B55" s="30">
        <f>$E16*Buckwht!$B7</f>
        <v>0</v>
      </c>
      <c r="C55" s="30">
        <f>$E16*Buckwht!$B8</f>
        <v>0</v>
      </c>
      <c r="D55" s="30">
        <f>$E16*Buckwht!$B9</f>
        <v>0</v>
      </c>
      <c r="E55" s="30">
        <f>$E16*Buckwht!$B10</f>
        <v>0</v>
      </c>
      <c r="F55" s="30">
        <f>$E16*Buckwht!$B11</f>
        <v>0</v>
      </c>
      <c r="G55" s="30">
        <f>$E16*Buckwht!$B12</f>
        <v>0</v>
      </c>
      <c r="H55" s="30">
        <f>$E16*Buckwht!$B13</f>
        <v>0</v>
      </c>
      <c r="I55" s="30">
        <f>$E16*Buckwht!$B14</f>
        <v>0</v>
      </c>
      <c r="J55" s="30">
        <f>$E16*Buckwht!$B15</f>
        <v>0</v>
      </c>
      <c r="K55" s="30">
        <f>$E16*Buckwht!$B16</f>
        <v>0</v>
      </c>
      <c r="L55" s="31">
        <f>$E16*Buckwht!$B17</f>
        <v>0</v>
      </c>
    </row>
    <row r="56" spans="1:12" ht="12.75">
      <c r="A56" s="50" t="s">
        <v>62</v>
      </c>
      <c r="B56" s="30">
        <f>$E17*Millet!$B7</f>
        <v>0</v>
      </c>
      <c r="C56" s="30">
        <f>$E17*Millet!$B8</f>
        <v>0</v>
      </c>
      <c r="D56" s="30">
        <f>$E17*Millet!$B9</f>
        <v>0</v>
      </c>
      <c r="E56" s="30">
        <f>$E17*Millet!$B10</f>
        <v>0</v>
      </c>
      <c r="F56" s="30">
        <f>$E17*Millet!$B11</f>
        <v>0</v>
      </c>
      <c r="G56" s="30">
        <f>$E17*Millet!$B12</f>
        <v>0</v>
      </c>
      <c r="H56" s="30">
        <f>$E17*Millet!$B13</f>
        <v>0</v>
      </c>
      <c r="I56" s="30">
        <f>$E17*Millet!$B14</f>
        <v>0</v>
      </c>
      <c r="J56" s="30">
        <f>$E17*Millet!$B15</f>
        <v>0</v>
      </c>
      <c r="K56" s="30">
        <f>$E17*Millet!$B16</f>
        <v>0</v>
      </c>
      <c r="L56" s="31">
        <f>$E17*Millet!$B17</f>
        <v>0</v>
      </c>
    </row>
    <row r="57" spans="1:12" ht="12.75">
      <c r="A57" s="50" t="s">
        <v>63</v>
      </c>
      <c r="B57" s="30">
        <f>$E18*'Wint.Wht'!$B7</f>
        <v>0</v>
      </c>
      <c r="C57" s="30">
        <f>$E18*'Wint.Wht'!$B8</f>
        <v>0</v>
      </c>
      <c r="D57" s="30">
        <f>$E18*'Wint.Wht'!$B9</f>
        <v>0</v>
      </c>
      <c r="E57" s="30">
        <f>$E18*'Wint.Wht'!$B10</f>
        <v>0</v>
      </c>
      <c r="F57" s="30">
        <f>$E18*'Wint.Wht'!$B11</f>
        <v>0</v>
      </c>
      <c r="G57" s="30">
        <f>$E18*'Wint.Wht'!$B12</f>
        <v>0</v>
      </c>
      <c r="H57" s="30">
        <f>$E18*'Wint.Wht'!$B13</f>
        <v>0</v>
      </c>
      <c r="I57" s="30">
        <f>$E18*'Wint.Wht'!$B14</f>
        <v>0</v>
      </c>
      <c r="J57" s="30">
        <f>$E18*'Wint.Wht'!$B15</f>
        <v>0</v>
      </c>
      <c r="K57" s="30">
        <f>$E18*'Wint.Wht'!$B16</f>
        <v>0</v>
      </c>
      <c r="L57" s="31">
        <f>$E18*'Wint.Wht'!$B17</f>
        <v>0</v>
      </c>
    </row>
    <row r="58" spans="1:12" ht="12.75">
      <c r="A58" s="50" t="s">
        <v>64</v>
      </c>
      <c r="B58" s="30">
        <f>$E19*Rye!$B7</f>
        <v>0</v>
      </c>
      <c r="C58" s="30">
        <f>$E19*Rye!$B8</f>
        <v>0</v>
      </c>
      <c r="D58" s="30">
        <f>$E19*Rye!$B9</f>
        <v>0</v>
      </c>
      <c r="E58" s="30">
        <f>$E19*Rye!$B10</f>
        <v>0</v>
      </c>
      <c r="F58" s="30">
        <f>$E19*Rye!$B11</f>
        <v>0</v>
      </c>
      <c r="G58" s="30">
        <f>$E19*Rye!$B12</f>
        <v>0</v>
      </c>
      <c r="H58" s="30">
        <f>$E19*Rye!$B13</f>
        <v>0</v>
      </c>
      <c r="I58" s="30">
        <f>$E19*Rye!$B14</f>
        <v>0</v>
      </c>
      <c r="J58" s="30">
        <f>$E19*Rye!$B15</f>
        <v>0</v>
      </c>
      <c r="K58" s="30">
        <f>$E19*Rye!$B16</f>
        <v>0</v>
      </c>
      <c r="L58" s="31">
        <f>$E19*Rye!$B17</f>
        <v>0</v>
      </c>
    </row>
    <row r="59" spans="1:12" ht="12.75">
      <c r="A59" s="32" t="s">
        <v>81</v>
      </c>
      <c r="B59" s="20">
        <f aca="true" t="shared" si="4" ref="B59:L59">SUM(B42:B58)</f>
        <v>111330</v>
      </c>
      <c r="C59" s="20">
        <f t="shared" si="4"/>
        <v>45240</v>
      </c>
      <c r="D59" s="20">
        <f t="shared" si="4"/>
        <v>5500</v>
      </c>
      <c r="E59" s="20">
        <f t="shared" si="4"/>
        <v>5600</v>
      </c>
      <c r="F59" s="20">
        <f t="shared" si="4"/>
        <v>103540</v>
      </c>
      <c r="G59" s="20">
        <f t="shared" si="4"/>
        <v>39602</v>
      </c>
      <c r="H59" s="20">
        <f t="shared" si="4"/>
        <v>45694</v>
      </c>
      <c r="I59" s="20">
        <f t="shared" si="4"/>
        <v>41706</v>
      </c>
      <c r="J59" s="20">
        <f t="shared" si="4"/>
        <v>9660</v>
      </c>
      <c r="K59" s="20">
        <f t="shared" si="4"/>
        <v>5900</v>
      </c>
      <c r="L59" s="33">
        <f t="shared" si="4"/>
        <v>8788</v>
      </c>
    </row>
    <row r="60" spans="1:12" ht="12.75">
      <c r="A60" s="32" t="s">
        <v>97</v>
      </c>
      <c r="B60" s="20"/>
      <c r="C60" s="33"/>
      <c r="D60" s="34">
        <f>SUM(B59:L59)</f>
        <v>422560</v>
      </c>
      <c r="E60" s="21"/>
      <c r="F60" s="21"/>
      <c r="G60" s="21"/>
      <c r="H60" s="21"/>
      <c r="I60" s="21"/>
      <c r="J60" s="21"/>
      <c r="K60" s="21"/>
      <c r="L60" s="21"/>
    </row>
  </sheetData>
  <sheetProtection sheet="1"/>
  <mergeCells count="19"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2" t="s">
        <v>30</v>
      </c>
    </row>
    <row r="2" spans="1:3" ht="12.75">
      <c r="A2" t="s">
        <v>29</v>
      </c>
      <c r="B2" s="9">
        <v>45</v>
      </c>
      <c r="C2" s="71"/>
    </row>
    <row r="3" spans="1:3" ht="12.75">
      <c r="A3" t="s">
        <v>153</v>
      </c>
      <c r="B3" s="10">
        <v>6.87</v>
      </c>
      <c r="C3" s="71"/>
    </row>
    <row r="4" spans="1:3" ht="12.75">
      <c r="A4" t="s">
        <v>28</v>
      </c>
      <c r="B4">
        <f>B2*B3</f>
        <v>309.15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21.44</v>
      </c>
      <c r="C7" s="71"/>
    </row>
    <row r="8" spans="1:3" ht="12.75">
      <c r="A8" s="1" t="s">
        <v>9</v>
      </c>
      <c r="B8" s="11">
        <v>21.8</v>
      </c>
      <c r="C8" s="71"/>
    </row>
    <row r="9" spans="1:3" ht="12.75">
      <c r="A9" s="1" t="s">
        <v>24</v>
      </c>
      <c r="B9" s="11">
        <v>5.5</v>
      </c>
      <c r="C9" s="71" t="s">
        <v>137</v>
      </c>
    </row>
    <row r="10" spans="1:3" ht="12.75">
      <c r="A10" s="1" t="s">
        <v>10</v>
      </c>
      <c r="B10" s="11">
        <v>0</v>
      </c>
      <c r="C10" s="71" t="s">
        <v>156</v>
      </c>
    </row>
    <row r="11" spans="1:3" ht="12.75">
      <c r="A11" s="1" t="s">
        <v>12</v>
      </c>
      <c r="B11" s="11">
        <v>64.32</v>
      </c>
      <c r="C11" s="71"/>
    </row>
    <row r="12" spans="1:3" ht="12.75">
      <c r="A12" s="1" t="s">
        <v>11</v>
      </c>
      <c r="B12" s="11">
        <v>15.53</v>
      </c>
      <c r="C12" s="71"/>
    </row>
    <row r="13" spans="1:3" ht="12.75">
      <c r="A13" s="1" t="s">
        <v>13</v>
      </c>
      <c r="B13" s="11">
        <v>19.69</v>
      </c>
      <c r="C13" s="71"/>
    </row>
    <row r="14" spans="1:3" ht="12.75">
      <c r="A14" s="1" t="s">
        <v>14</v>
      </c>
      <c r="B14" s="11">
        <v>17.9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 t="s">
        <v>155</v>
      </c>
    </row>
    <row r="17" spans="1:3" ht="12.75">
      <c r="A17" s="1" t="s">
        <v>17</v>
      </c>
      <c r="B17" s="12">
        <v>3.56</v>
      </c>
      <c r="C17" s="71"/>
    </row>
    <row r="18" spans="1:3" ht="12.75">
      <c r="A18" t="s">
        <v>2</v>
      </c>
      <c r="B18" s="2">
        <f>SUM(B7:B17)</f>
        <v>171.24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7.11</v>
      </c>
      <c r="C21" s="71"/>
    </row>
    <row r="22" spans="1:3" ht="12.75">
      <c r="A22" s="1" t="s">
        <v>19</v>
      </c>
      <c r="B22" s="7">
        <v>20.69</v>
      </c>
      <c r="C22" s="71"/>
    </row>
    <row r="23" spans="1:3" ht="12.75">
      <c r="A23" s="1" t="s">
        <v>20</v>
      </c>
      <c r="B23" s="7">
        <v>11.92</v>
      </c>
      <c r="C23" s="71"/>
    </row>
    <row r="24" spans="1:3" ht="12.75">
      <c r="A24" s="1" t="s">
        <v>21</v>
      </c>
      <c r="B24" s="8">
        <v>66.8</v>
      </c>
      <c r="C24" s="71"/>
    </row>
    <row r="25" spans="1:3" ht="12.75">
      <c r="A25" t="s">
        <v>4</v>
      </c>
      <c r="B25" s="2">
        <f>SUM(B21:B24)</f>
        <v>106.52</v>
      </c>
      <c r="C25" s="71"/>
    </row>
    <row r="26" spans="2:3" ht="12.75" customHeight="1">
      <c r="B26" s="2"/>
      <c r="C26" s="71"/>
    </row>
    <row r="27" spans="1:3" ht="12.75">
      <c r="A27" t="s">
        <v>5</v>
      </c>
      <c r="B27" s="2">
        <f>B18+B25</f>
        <v>277.76</v>
      </c>
      <c r="C27" s="71"/>
    </row>
    <row r="28" spans="2:3" ht="12.75" customHeight="1">
      <c r="B28" s="2"/>
      <c r="C28" s="71"/>
    </row>
    <row r="29" spans="1:3" ht="12.75">
      <c r="A29" t="s">
        <v>32</v>
      </c>
      <c r="B29" s="2">
        <f>B4-B27</f>
        <v>31.389999999999986</v>
      </c>
      <c r="C29" s="71"/>
    </row>
    <row r="30" spans="2:3" ht="12.75" customHeight="1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3.8053333333333335</v>
      </c>
      <c r="C32" s="71"/>
    </row>
    <row r="33" spans="1:3" ht="12.75">
      <c r="A33" t="s">
        <v>23</v>
      </c>
      <c r="B33" s="2">
        <f>B25/B2</f>
        <v>2.367111111111111</v>
      </c>
      <c r="C33" s="71"/>
    </row>
    <row r="34" spans="1:3" ht="12.75">
      <c r="A34" t="s">
        <v>27</v>
      </c>
      <c r="B34" s="2">
        <f>B27/B2</f>
        <v>6.172444444444444</v>
      </c>
      <c r="C34" s="71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2" t="s">
        <v>30</v>
      </c>
    </row>
    <row r="2" spans="1:3" ht="12.75">
      <c r="A2" t="s">
        <v>29</v>
      </c>
      <c r="B2" s="9">
        <v>35</v>
      </c>
      <c r="C2" s="71"/>
    </row>
    <row r="3" spans="1:3" ht="12.75">
      <c r="A3" t="s">
        <v>153</v>
      </c>
      <c r="B3" s="10">
        <v>7.15</v>
      </c>
      <c r="C3" s="71" t="s">
        <v>127</v>
      </c>
    </row>
    <row r="4" spans="1:3" ht="12.75">
      <c r="A4" t="s">
        <v>28</v>
      </c>
      <c r="B4">
        <f>B2*B3</f>
        <v>250.25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19.69</v>
      </c>
      <c r="C7" s="71"/>
    </row>
    <row r="8" spans="1:3" ht="12.75">
      <c r="A8" s="1" t="s">
        <v>9</v>
      </c>
      <c r="B8" s="11">
        <v>21.8</v>
      </c>
      <c r="C8" s="71"/>
    </row>
    <row r="9" spans="1:3" ht="12.75">
      <c r="A9" s="1" t="s">
        <v>24</v>
      </c>
      <c r="B9" s="11">
        <v>5.5</v>
      </c>
      <c r="C9" s="71" t="s">
        <v>137</v>
      </c>
    </row>
    <row r="10" spans="1:3" ht="12.75">
      <c r="A10" s="1" t="s">
        <v>10</v>
      </c>
      <c r="B10" s="11">
        <v>0</v>
      </c>
      <c r="C10" s="71" t="s">
        <v>138</v>
      </c>
    </row>
    <row r="11" spans="1:3" ht="12.75">
      <c r="A11" s="1" t="s">
        <v>12</v>
      </c>
      <c r="B11" s="11">
        <v>46.45</v>
      </c>
      <c r="C11" s="71"/>
    </row>
    <row r="12" spans="1:3" ht="12.75">
      <c r="A12" s="1" t="s">
        <v>11</v>
      </c>
      <c r="B12" s="11">
        <v>14.41</v>
      </c>
      <c r="C12" s="71"/>
    </row>
    <row r="13" spans="1:3" ht="12.75">
      <c r="A13" s="1" t="s">
        <v>13</v>
      </c>
      <c r="B13" s="11">
        <v>18.93</v>
      </c>
      <c r="C13" s="71"/>
    </row>
    <row r="14" spans="1:3" ht="12.75">
      <c r="A14" s="1" t="s">
        <v>14</v>
      </c>
      <c r="B14" s="11">
        <v>17.64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3.1</v>
      </c>
      <c r="C17" s="71"/>
    </row>
    <row r="18" spans="1:3" ht="12.75">
      <c r="A18" t="s">
        <v>2</v>
      </c>
      <c r="B18" s="2">
        <f>SUM(B7:B17)</f>
        <v>149.02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6.93</v>
      </c>
      <c r="C21" s="71"/>
    </row>
    <row r="22" spans="1:3" ht="12.75">
      <c r="A22" s="1" t="s">
        <v>19</v>
      </c>
      <c r="B22" s="7">
        <v>20.21</v>
      </c>
      <c r="C22" s="71"/>
    </row>
    <row r="23" spans="1:3" ht="12.75">
      <c r="A23" s="1" t="s">
        <v>20</v>
      </c>
      <c r="B23" s="7">
        <v>11.67</v>
      </c>
      <c r="C23" s="71"/>
    </row>
    <row r="24" spans="1:3" ht="12.75">
      <c r="A24" s="1" t="s">
        <v>21</v>
      </c>
      <c r="B24" s="8">
        <v>66.8</v>
      </c>
      <c r="C24" s="71"/>
    </row>
    <row r="25" spans="1:3" ht="12.75">
      <c r="A25" t="s">
        <v>4</v>
      </c>
      <c r="B25" s="2">
        <f>SUM(B21:B24)</f>
        <v>105.61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254.63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-4.3799999999999955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4.257714285714286</v>
      </c>
      <c r="C32" s="71"/>
    </row>
    <row r="33" spans="1:3" ht="12.75">
      <c r="A33" t="s">
        <v>23</v>
      </c>
      <c r="B33" s="2">
        <f>B25/B2</f>
        <v>3.0174285714285713</v>
      </c>
      <c r="C33" s="71"/>
    </row>
    <row r="34" spans="1:3" ht="12.75">
      <c r="A34" t="s">
        <v>27</v>
      </c>
      <c r="B34" s="2">
        <f>B27/B2</f>
        <v>7.275142857142857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3" t="s">
        <v>30</v>
      </c>
    </row>
    <row r="2" spans="1:3" ht="12.75">
      <c r="A2" t="s">
        <v>29</v>
      </c>
      <c r="B2" s="9">
        <v>64</v>
      </c>
      <c r="C2" s="71"/>
    </row>
    <row r="3" spans="1:3" ht="12.75">
      <c r="A3" t="s">
        <v>153</v>
      </c>
      <c r="B3" s="10">
        <v>5.15</v>
      </c>
      <c r="C3" s="71" t="s">
        <v>162</v>
      </c>
    </row>
    <row r="4" spans="1:3" ht="12.75">
      <c r="A4" t="s">
        <v>28</v>
      </c>
      <c r="B4" s="2">
        <f>B2*B3</f>
        <v>329.6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19.25</v>
      </c>
      <c r="C7" s="71"/>
    </row>
    <row r="8" spans="1:3" ht="12.75">
      <c r="A8" s="1" t="s">
        <v>9</v>
      </c>
      <c r="B8" s="11">
        <v>19</v>
      </c>
      <c r="C8" s="71"/>
    </row>
    <row r="9" spans="1:3" ht="12.75">
      <c r="A9" s="1" t="s">
        <v>24</v>
      </c>
      <c r="B9" s="11">
        <v>5.5</v>
      </c>
      <c r="C9" s="71" t="s">
        <v>137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54.76</v>
      </c>
      <c r="C11" s="71"/>
    </row>
    <row r="12" spans="1:3" ht="12.75">
      <c r="A12" s="1" t="s">
        <v>11</v>
      </c>
      <c r="B12" s="11">
        <v>14.45</v>
      </c>
      <c r="C12" s="71"/>
    </row>
    <row r="13" spans="1:3" ht="12.75">
      <c r="A13" s="1" t="s">
        <v>13</v>
      </c>
      <c r="B13" s="11">
        <v>20.97</v>
      </c>
      <c r="C13" s="71"/>
    </row>
    <row r="14" spans="1:3" ht="12.75">
      <c r="A14" s="1" t="s">
        <v>14</v>
      </c>
      <c r="B14" s="11">
        <v>18.17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3.26</v>
      </c>
      <c r="C17" s="71"/>
    </row>
    <row r="18" spans="1:3" ht="12.75">
      <c r="A18" t="s">
        <v>2</v>
      </c>
      <c r="B18" s="2">
        <f>SUM(B7:B17)</f>
        <v>156.86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7.48</v>
      </c>
      <c r="C21" s="71"/>
    </row>
    <row r="22" spans="1:3" ht="12.75">
      <c r="A22" s="1" t="s">
        <v>19</v>
      </c>
      <c r="B22" s="7">
        <v>21.81</v>
      </c>
      <c r="C22" s="71"/>
    </row>
    <row r="23" spans="1:3" ht="12.75">
      <c r="A23" s="1" t="s">
        <v>20</v>
      </c>
      <c r="B23" s="7">
        <v>12.54</v>
      </c>
      <c r="C23" s="71"/>
    </row>
    <row r="24" spans="1:3" ht="12.75">
      <c r="A24" s="1" t="s">
        <v>21</v>
      </c>
      <c r="B24" s="8">
        <v>66.8</v>
      </c>
      <c r="C24" s="71"/>
    </row>
    <row r="25" spans="1:3" ht="12.75">
      <c r="A25" t="s">
        <v>4</v>
      </c>
      <c r="B25" s="2">
        <f>SUM(B21:B24)</f>
        <v>108.63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265.49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64.11000000000001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2.4509375</v>
      </c>
      <c r="C32" s="71"/>
    </row>
    <row r="33" spans="1:3" ht="12.75">
      <c r="A33" t="s">
        <v>23</v>
      </c>
      <c r="B33" s="2">
        <f>B25/B2</f>
        <v>1.69734375</v>
      </c>
      <c r="C33" s="71"/>
    </row>
    <row r="34" spans="1:3" ht="12.75">
      <c r="A34" t="s">
        <v>27</v>
      </c>
      <c r="B34" s="2">
        <f>B27/B2</f>
        <v>4.14828125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3" t="s">
        <v>30</v>
      </c>
    </row>
    <row r="2" spans="1:3" ht="12.75">
      <c r="A2" t="s">
        <v>29</v>
      </c>
      <c r="B2" s="9">
        <v>115</v>
      </c>
      <c r="C2" s="71"/>
    </row>
    <row r="3" spans="1:3" ht="12.75">
      <c r="A3" t="s">
        <v>153</v>
      </c>
      <c r="B3" s="10">
        <v>4</v>
      </c>
      <c r="C3" s="71"/>
    </row>
    <row r="4" spans="1:3" ht="12.75">
      <c r="A4" t="s">
        <v>28</v>
      </c>
      <c r="B4">
        <f>B2*B3</f>
        <v>460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86.62</v>
      </c>
      <c r="C7" s="71"/>
    </row>
    <row r="8" spans="1:3" ht="12.75">
      <c r="A8" s="1" t="s">
        <v>9</v>
      </c>
      <c r="B8" s="11">
        <v>20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88.27</v>
      </c>
      <c r="C11" s="71"/>
    </row>
    <row r="12" spans="1:3" ht="12.75">
      <c r="A12" s="1" t="s">
        <v>11</v>
      </c>
      <c r="B12" s="11">
        <v>33.28</v>
      </c>
      <c r="C12" s="71"/>
    </row>
    <row r="13" spans="1:3" ht="12.75">
      <c r="A13" s="1" t="s">
        <v>13</v>
      </c>
      <c r="B13" s="11">
        <v>29.49</v>
      </c>
      <c r="C13" s="71"/>
    </row>
    <row r="14" spans="1:3" ht="12.75">
      <c r="A14" s="1" t="s">
        <v>14</v>
      </c>
      <c r="B14" s="11">
        <v>23.62</v>
      </c>
      <c r="C14" s="71"/>
    </row>
    <row r="15" spans="1:3" ht="12.75">
      <c r="A15" s="1" t="s">
        <v>15</v>
      </c>
      <c r="B15" s="11">
        <v>24.15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6.52</v>
      </c>
      <c r="C17" s="71"/>
    </row>
    <row r="18" spans="1:3" ht="12.75">
      <c r="A18" t="s">
        <v>2</v>
      </c>
      <c r="B18" s="2">
        <f>SUM(B7:B17)</f>
        <v>313.44999999999993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9.85</v>
      </c>
      <c r="C21" s="71"/>
    </row>
    <row r="22" spans="1:3" ht="12.75">
      <c r="A22" s="1" t="s">
        <v>19</v>
      </c>
      <c r="B22" s="7">
        <v>33.1</v>
      </c>
      <c r="C22" s="71"/>
    </row>
    <row r="23" spans="1:3" ht="12.75">
      <c r="A23" s="1" t="s">
        <v>20</v>
      </c>
      <c r="B23" s="7">
        <v>19.02</v>
      </c>
      <c r="C23" s="71"/>
    </row>
    <row r="24" spans="1:3" ht="12.75">
      <c r="A24" s="1" t="s">
        <v>21</v>
      </c>
      <c r="B24" s="8">
        <v>66.8</v>
      </c>
      <c r="C24" s="71"/>
    </row>
    <row r="25" spans="1:3" ht="12.75">
      <c r="A25" t="s">
        <v>4</v>
      </c>
      <c r="B25" s="2">
        <f>SUM(B21:B24)</f>
        <v>128.76999999999998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442.2199999999999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17.780000000000086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2.725652173913043</v>
      </c>
      <c r="C32" s="71"/>
    </row>
    <row r="33" spans="1:3" ht="12.75">
      <c r="A33" t="s">
        <v>23</v>
      </c>
      <c r="B33" s="2">
        <f>B25/B2</f>
        <v>1.1197391304347823</v>
      </c>
      <c r="C33" s="71"/>
    </row>
    <row r="34" spans="1:3" ht="12.75">
      <c r="A34" t="s">
        <v>27</v>
      </c>
      <c r="B34" s="2">
        <f>B27/B2</f>
        <v>3.8453913043478254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3" t="s">
        <v>30</v>
      </c>
    </row>
    <row r="2" spans="1:3" ht="12.75">
      <c r="A2" t="s">
        <v>29</v>
      </c>
      <c r="B2" s="9">
        <v>31</v>
      </c>
      <c r="C2" s="71"/>
    </row>
    <row r="3" spans="1:3" ht="12.75">
      <c r="A3" t="s">
        <v>153</v>
      </c>
      <c r="B3" s="12">
        <v>11</v>
      </c>
      <c r="C3" s="71"/>
    </row>
    <row r="4" spans="1:3" ht="12.75">
      <c r="A4" t="s">
        <v>28</v>
      </c>
      <c r="B4" s="2">
        <f>B2*B3</f>
        <v>341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69.6</v>
      </c>
      <c r="C7" s="71" t="s">
        <v>164</v>
      </c>
    </row>
    <row r="8" spans="1:3" ht="12.75">
      <c r="A8" s="1" t="s">
        <v>9</v>
      </c>
      <c r="B8" s="11">
        <v>20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7</v>
      </c>
      <c r="C10" s="71" t="s">
        <v>139</v>
      </c>
    </row>
    <row r="11" spans="1:3" ht="12.75">
      <c r="A11" s="1" t="s">
        <v>12</v>
      </c>
      <c r="B11" s="11">
        <v>7.28</v>
      </c>
      <c r="C11" s="71"/>
    </row>
    <row r="12" spans="1:3" ht="12.75">
      <c r="A12" s="1" t="s">
        <v>11</v>
      </c>
      <c r="B12" s="11">
        <v>13.72</v>
      </c>
      <c r="C12" s="71"/>
    </row>
    <row r="13" spans="1:3" ht="12.75">
      <c r="A13" s="1" t="s">
        <v>13</v>
      </c>
      <c r="B13" s="11">
        <v>17.44</v>
      </c>
      <c r="C13" s="71"/>
    </row>
    <row r="14" spans="1:3" ht="12.75">
      <c r="A14" s="1" t="s">
        <v>14</v>
      </c>
      <c r="B14" s="11">
        <v>17.88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4.75</v>
      </c>
      <c r="C16" s="71" t="s">
        <v>163</v>
      </c>
    </row>
    <row r="17" spans="1:3" ht="12.75">
      <c r="A17" s="1" t="s">
        <v>17</v>
      </c>
      <c r="B17" s="12">
        <v>3.35</v>
      </c>
      <c r="C17" s="71"/>
    </row>
    <row r="18" spans="1:3" ht="12.75">
      <c r="A18" t="s">
        <v>2</v>
      </c>
      <c r="B18" s="2">
        <f>SUM(B7:B17)</f>
        <v>161.01999999999998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7.01</v>
      </c>
      <c r="C21" s="71"/>
    </row>
    <row r="22" spans="1:3" ht="12.75">
      <c r="A22" s="1" t="s">
        <v>19</v>
      </c>
      <c r="B22" s="7">
        <v>21.07</v>
      </c>
      <c r="C22" s="71"/>
    </row>
    <row r="23" spans="1:3" ht="12.75">
      <c r="A23" s="1" t="s">
        <v>20</v>
      </c>
      <c r="B23" s="7">
        <v>12.07</v>
      </c>
      <c r="C23" s="71"/>
    </row>
    <row r="24" spans="1:3" ht="12.75">
      <c r="A24" s="1" t="s">
        <v>21</v>
      </c>
      <c r="B24" s="8">
        <v>66.8</v>
      </c>
      <c r="C24" s="71"/>
    </row>
    <row r="25" spans="1:3" ht="12.75">
      <c r="A25" t="s">
        <v>4</v>
      </c>
      <c r="B25" s="2">
        <f>SUM(B21:B24)</f>
        <v>106.94999999999999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267.96999999999997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73.03000000000003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5.194193548387096</v>
      </c>
      <c r="C32" s="71"/>
    </row>
    <row r="33" spans="1:3" ht="12.75">
      <c r="A33" t="s">
        <v>23</v>
      </c>
      <c r="B33" s="2">
        <f>B25/B2</f>
        <v>3.4499999999999997</v>
      </c>
      <c r="C33" s="71"/>
    </row>
    <row r="34" spans="1:3" ht="12.75">
      <c r="A34" t="s">
        <v>27</v>
      </c>
      <c r="B34" s="2">
        <f>B27/B2</f>
        <v>8.644193548387095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3" t="s">
        <v>30</v>
      </c>
    </row>
    <row r="2" spans="1:3" ht="12.75">
      <c r="A2" t="s">
        <v>29</v>
      </c>
      <c r="B2" s="9">
        <v>1440</v>
      </c>
      <c r="C2" s="71"/>
    </row>
    <row r="3" spans="1:3" ht="12.75">
      <c r="A3" t="s">
        <v>153</v>
      </c>
      <c r="B3" s="10">
        <v>0.31</v>
      </c>
      <c r="C3" s="71"/>
    </row>
    <row r="4" spans="1:3" ht="12.75">
      <c r="A4" t="s">
        <v>28</v>
      </c>
      <c r="B4">
        <f>B2*B3</f>
        <v>446.4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45</v>
      </c>
      <c r="C7" s="71"/>
    </row>
    <row r="8" spans="1:3" ht="12.75">
      <c r="A8" s="1" t="s">
        <v>9</v>
      </c>
      <c r="B8" s="11">
        <v>45.3</v>
      </c>
      <c r="C8" s="71" t="s">
        <v>140</v>
      </c>
    </row>
    <row r="9" spans="1:3" ht="12.75">
      <c r="A9" s="1" t="s">
        <v>24</v>
      </c>
      <c r="B9" s="11">
        <v>20</v>
      </c>
      <c r="C9" s="71" t="s">
        <v>165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36.17</v>
      </c>
      <c r="C11" s="71"/>
    </row>
    <row r="12" spans="1:3" ht="12.75">
      <c r="A12" s="1" t="s">
        <v>11</v>
      </c>
      <c r="B12" s="11">
        <v>22.84</v>
      </c>
      <c r="C12" s="71"/>
    </row>
    <row r="13" spans="1:3" ht="12.75">
      <c r="A13" s="1" t="s">
        <v>13</v>
      </c>
      <c r="B13" s="11">
        <v>22.6</v>
      </c>
      <c r="C13" s="71"/>
    </row>
    <row r="14" spans="1:3" ht="12.75">
      <c r="A14" s="1" t="s">
        <v>14</v>
      </c>
      <c r="B14" s="11">
        <v>22.15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12.75</v>
      </c>
      <c r="C16" s="71"/>
    </row>
    <row r="17" spans="1:3" ht="12.75">
      <c r="A17" s="1" t="s">
        <v>17</v>
      </c>
      <c r="B17" s="12">
        <v>4.82</v>
      </c>
      <c r="C17" s="71"/>
    </row>
    <row r="18" spans="1:3" ht="12.75">
      <c r="A18" t="s">
        <v>2</v>
      </c>
      <c r="B18" s="2">
        <f>SUM(B7:B17)</f>
        <v>231.63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8.01</v>
      </c>
      <c r="C21" s="71"/>
    </row>
    <row r="22" spans="1:3" ht="12.75">
      <c r="A22" s="1" t="s">
        <v>19</v>
      </c>
      <c r="B22" s="7">
        <v>27.03</v>
      </c>
      <c r="C22" s="71"/>
    </row>
    <row r="23" spans="1:3" ht="12.75">
      <c r="A23" s="1" t="s">
        <v>20</v>
      </c>
      <c r="B23" s="7">
        <v>15.62</v>
      </c>
      <c r="C23" s="71"/>
    </row>
    <row r="24" spans="1:3" ht="12.75">
      <c r="A24" s="1" t="s">
        <v>21</v>
      </c>
      <c r="B24" s="8">
        <v>66.8</v>
      </c>
      <c r="C24" s="71"/>
    </row>
    <row r="25" spans="1:3" ht="12.75">
      <c r="A25" t="s">
        <v>4</v>
      </c>
      <c r="B25" s="2">
        <f>SUM(B21:B24)</f>
        <v>117.46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349.09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97.31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38</v>
      </c>
      <c r="C31" s="71"/>
    </row>
    <row r="32" spans="1:3" ht="12.75">
      <c r="A32" s="1" t="s">
        <v>22</v>
      </c>
      <c r="B32" s="13">
        <f>B18/B2</f>
        <v>0.16085416666666666</v>
      </c>
      <c r="C32" s="71"/>
    </row>
    <row r="33" spans="1:3" ht="12.75">
      <c r="A33" t="s">
        <v>23</v>
      </c>
      <c r="B33" s="13">
        <f>B25/B2</f>
        <v>0.08156944444444444</v>
      </c>
      <c r="C33" s="71"/>
    </row>
    <row r="34" spans="1:3" ht="12.75">
      <c r="A34" t="s">
        <v>27</v>
      </c>
      <c r="B34" s="13">
        <f>B27/B2</f>
        <v>0.2424236111111111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3" t="s">
        <v>30</v>
      </c>
    </row>
    <row r="2" spans="1:3" ht="12.75">
      <c r="A2" t="s">
        <v>29</v>
      </c>
      <c r="B2" s="9">
        <v>1380</v>
      </c>
      <c r="C2" s="71"/>
    </row>
    <row r="3" spans="1:3" ht="12.75">
      <c r="A3" t="s">
        <v>153</v>
      </c>
      <c r="B3" s="10">
        <v>0.212</v>
      </c>
      <c r="C3" s="71"/>
    </row>
    <row r="4" spans="1:3" ht="12.75">
      <c r="A4" t="s">
        <v>28</v>
      </c>
      <c r="B4">
        <f>B2*B3</f>
        <v>292.56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31.24</v>
      </c>
      <c r="C7" s="74" t="s">
        <v>146</v>
      </c>
    </row>
    <row r="8" spans="1:3" ht="12.75">
      <c r="A8" s="1" t="s">
        <v>9</v>
      </c>
      <c r="B8" s="11">
        <v>26.7</v>
      </c>
      <c r="C8" s="71"/>
    </row>
    <row r="9" spans="1:3" ht="12.75">
      <c r="A9" s="1" t="s">
        <v>24</v>
      </c>
      <c r="B9" s="11">
        <v>0</v>
      </c>
      <c r="C9" s="71" t="s">
        <v>158</v>
      </c>
    </row>
    <row r="10" spans="1:3" ht="12.75">
      <c r="A10" s="1" t="s">
        <v>10</v>
      </c>
      <c r="B10" s="11">
        <v>7</v>
      </c>
      <c r="C10" s="71" t="s">
        <v>141</v>
      </c>
    </row>
    <row r="11" spans="1:3" ht="12.75">
      <c r="A11" s="1" t="s">
        <v>12</v>
      </c>
      <c r="B11" s="11">
        <v>33.68</v>
      </c>
      <c r="C11" s="71"/>
    </row>
    <row r="12" spans="1:3" ht="12.75">
      <c r="A12" s="1" t="s">
        <v>11</v>
      </c>
      <c r="B12" s="11">
        <v>12.25</v>
      </c>
      <c r="C12" s="71"/>
    </row>
    <row r="13" spans="1:3" ht="12.75">
      <c r="A13" s="1" t="s">
        <v>13</v>
      </c>
      <c r="B13" s="11">
        <v>21.03</v>
      </c>
      <c r="C13" s="71"/>
    </row>
    <row r="14" spans="1:3" ht="12.75">
      <c r="A14" s="1" t="s">
        <v>14</v>
      </c>
      <c r="B14" s="11">
        <v>18.74</v>
      </c>
      <c r="C14" s="71"/>
    </row>
    <row r="15" spans="1:3" ht="12.75">
      <c r="A15" s="1" t="s">
        <v>15</v>
      </c>
      <c r="B15" s="11">
        <v>4.14</v>
      </c>
      <c r="C15" s="71"/>
    </row>
    <row r="16" spans="1:3" ht="12.75">
      <c r="A16" s="1" t="s">
        <v>16</v>
      </c>
      <c r="B16" s="11">
        <v>9.5</v>
      </c>
      <c r="C16" s="71" t="s">
        <v>150</v>
      </c>
    </row>
    <row r="17" spans="1:3" ht="12.75">
      <c r="A17" s="1" t="s">
        <v>17</v>
      </c>
      <c r="B17" s="12">
        <v>3.49</v>
      </c>
      <c r="C17" s="71"/>
    </row>
    <row r="18" spans="1:3" ht="12.75">
      <c r="A18" t="s">
        <v>2</v>
      </c>
      <c r="B18" s="2">
        <f>SUM(B7:B17)</f>
        <v>167.77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7.74</v>
      </c>
      <c r="C21" s="71"/>
    </row>
    <row r="22" spans="1:3" ht="12.75">
      <c r="A22" s="1" t="s">
        <v>19</v>
      </c>
      <c r="B22" s="7">
        <v>23.06</v>
      </c>
      <c r="C22" s="71"/>
    </row>
    <row r="23" spans="1:3" ht="12.75">
      <c r="A23" s="1" t="s">
        <v>20</v>
      </c>
      <c r="B23" s="7">
        <v>14.09</v>
      </c>
      <c r="C23" s="71"/>
    </row>
    <row r="24" spans="1:3" ht="12.75">
      <c r="A24" s="1" t="s">
        <v>21</v>
      </c>
      <c r="B24" s="8">
        <v>66.8</v>
      </c>
      <c r="C24" s="71"/>
    </row>
    <row r="25" spans="1:3" ht="12.75">
      <c r="A25" t="s">
        <v>4</v>
      </c>
      <c r="B25" s="2">
        <f>SUM(B21:B24)</f>
        <v>111.69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279.46000000000004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13.099999999999966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38</v>
      </c>
      <c r="C31" s="71"/>
    </row>
    <row r="32" spans="1:3" ht="12.75">
      <c r="A32" s="1" t="s">
        <v>22</v>
      </c>
      <c r="B32" s="13">
        <f>B18/B2</f>
        <v>0.12157246376811595</v>
      </c>
      <c r="C32" s="71"/>
    </row>
    <row r="33" spans="1:3" ht="12.75">
      <c r="A33" t="s">
        <v>23</v>
      </c>
      <c r="B33" s="13">
        <f>B25/B2</f>
        <v>0.08093478260869565</v>
      </c>
      <c r="C33" s="71"/>
    </row>
    <row r="34" spans="1:3" ht="12.75">
      <c r="A34" t="s">
        <v>27</v>
      </c>
      <c r="B34" s="13">
        <f>B27/B2</f>
        <v>0.2025072463768116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2012-12-20T22:41:14Z</cp:lastPrinted>
  <dcterms:created xsi:type="dcterms:W3CDTF">2005-01-10T15:34:54Z</dcterms:created>
  <dcterms:modified xsi:type="dcterms:W3CDTF">2013-12-12T22:24:51Z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